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 и 2 разделы 1-ККТ-за 2018г." sheetId="1" r:id="rId1"/>
    <sheet name="3 раздел 1-ККТ-за 2018г." sheetId="2" r:id="rId2"/>
  </sheets>
  <definedNames/>
  <calcPr fullCalcOnLoad="1"/>
</workbook>
</file>

<file path=xl/sharedStrings.xml><?xml version="1.0" encoding="utf-8"?>
<sst xmlns="http://schemas.openxmlformats.org/spreadsheetml/2006/main" count="374" uniqueCount="160">
  <si>
    <t>                    ОТЧЕТНОСТЬ ФЕДЕРАЛЬНОЙ НАЛОГОВОЙ СЛУЖБЫ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</si>
  <si>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</si>
  <si>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</si>
  <si>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</si>
  <si>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</si>
  <si>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</si>
  <si>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УФНС России по Костромской области</t>
  </si>
  <si>
    <t>Налоговый орган 4400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</si>
  <si>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</si>
  <si>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</si>
  <si>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</si>
  <si>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</si>
  <si>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</si>
  <si>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</si>
  <si>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</si>
  <si>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</si>
  <si>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</si>
  <si>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</si>
  <si>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</si>
  <si>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</si>
  <si>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</si>
  <si>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</si>
  <si>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</si>
  <si>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</si>
  <si>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</si>
  <si>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</si>
  <si>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</si>
  <si>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</si>
  <si>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</si>
  <si>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</si>
  <si>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>Раздел I. Регистрация контрольно-кассовой техники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</si>
  <si>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</si>
  <si>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</si>
  <si>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</si>
  <si>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</si>
  <si>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</si>
  <si>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</si>
  <si>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</si>
  <si>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</si>
  <si>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</si>
  <si>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</si>
  <si>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</si>
  <si>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</si>
  <si>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</si>
  <si>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</si>
  <si>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</si>
  <si>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</si>
  <si>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</si>
  <si>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</si>
  <si>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</si>
  <si>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</si>
  <si>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</si>
  <si>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</si>
  <si>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</si>
  <si>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</si>
  <si>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</si>
  <si>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</si>
  <si>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</si>
  <si>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</si>
  <si>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</si>
  <si>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</si>
  <si>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</si>
  <si>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</si>
  <si>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</si>
  <si>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</si>
  <si>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</si>
  <si>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</si>
  <si>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</si>
  <si>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</si>
  <si>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</si>
  <si>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</si>
  <si>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</si>
  <si>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</si>
  <si>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</si>
  <si>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</si>
  <si>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</si>
  <si>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</si>
  <si>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</si>
  <si>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</si>
  <si>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</si>
  <si>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</si>
  <si>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</si>
  <si>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</si>
  <si>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</si>
  <si>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</si>
  <si>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</si>
  <si>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</si>
  <si>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</si>
  <si>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</si>
  <si>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</si>
  <si>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</si>
  <si>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</si>
  <si>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</si>
  <si>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</si>
  <si>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</si>
  <si>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</si>
  <si>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</si>
  <si>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</si>
  <si>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</si>
  <si>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</si>
  <si>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</si>
  <si>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</si>
  <si>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</si>
  <si>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</si>
  <si>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</si>
  <si>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</si>
  <si>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</si>
  <si>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</si>
  <si>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Физические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</si>
  <si>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</si>
  <si>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</si>
  <si>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</si>
  <si>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</si>
  <si>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</si>
  <si>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</si>
  <si>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</si>
  <si>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</si>
  <si>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</si>
  <si>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</si>
  <si>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</si>
  <si>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</si>
  <si>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</si>
  <si>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</si>
  <si>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</si>
  <si>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</si>
  <si>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</si>
  <si>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</si>
  <si>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</si>
  <si>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</si>
  <si>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</si>
  <si>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</si>
  <si>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</si>
  <si>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</si>
  <si>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</si>
  <si>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</si>
  <si>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</si>
  <si>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</si>
  <si>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</si>
  <si>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</si>
  <si>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</si>
  <si>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</si>
  <si>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</si>
  <si>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</si>
  <si>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</si>
  <si>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</si>
  <si>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</si>
  <si>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</si>
  <si>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</si>
  <si>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</si>
  <si>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</si>
  <si>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</si>
  <si>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</si>
  <si>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</si>
  <si>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</si>
  <si>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</si>
  <si>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</si>
  <si>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</si>
  <si>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                                      по состоянию на 01.07.2019 года</t>
  </si>
  <si>
    <t>                                                              от 22.06.2018  № ММВ-7-1/411@</t>
  </si>
  <si>
    <t>                                                              1 полугодие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</si>
</sst>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6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top" wrapText="1" indent="2"/>
    </xf>
    <xf numFmtId="0" fontId="3" fillId="34" borderId="13" xfId="0" applyFont="1" applyFill="1" applyBorder="1" applyAlignment="1">
      <alignment horizontal="left" vertical="top" wrapText="1" indent="2"/>
    </xf>
    <xf numFmtId="0" fontId="3" fillId="34" borderId="14" xfId="0" applyFont="1" applyFill="1" applyBorder="1" applyAlignment="1">
      <alignment horizontal="left" vertical="top" wrapText="1" indent="2"/>
    </xf>
    <xf numFmtId="0" fontId="3" fillId="34" borderId="15" xfId="0" applyFont="1" applyFill="1" applyBorder="1" applyAlignment="1">
      <alignment horizontal="left" vertical="top" wrapText="1" indent="2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33"/>
  <sheetViews>
    <sheetView tabSelected="1" zoomScalePageLayoutView="0" workbookViewId="0" topLeftCell="A1">
      <selection activeCell="A14" sqref="A14:A15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ht="12.75">
      <c r="A1" s="1" t="s">
        <v>0</v>
      </c>
    </row>
    <row r="2" ht="12.75">
      <c r="A2" s="29" t="s">
        <v>156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4" t="s">
        <v>157</v>
      </c>
    </row>
    <row r="7" ht="12.75">
      <c r="A7" s="1" t="s">
        <v>4</v>
      </c>
    </row>
    <row r="8" ht="12.75">
      <c r="A8" s="1" t="s">
        <v>5</v>
      </c>
    </row>
    <row r="9" ht="12.75">
      <c r="A9" s="1" t="s">
        <v>158</v>
      </c>
    </row>
    <row r="10" ht="12.75">
      <c r="A10" s="1" t="s">
        <v>159</v>
      </c>
    </row>
    <row r="11" ht="12.75">
      <c r="A11" s="4" t="s">
        <v>6</v>
      </c>
    </row>
    <row r="12" ht="12.75">
      <c r="A12" s="1" t="s">
        <v>7</v>
      </c>
    </row>
    <row r="13" s="2" customFormat="1" ht="12.75">
      <c r="A13" s="3" t="s">
        <v>30</v>
      </c>
    </row>
    <row r="14" spans="1:5" ht="14.25">
      <c r="A14" s="32" t="s">
        <v>8</v>
      </c>
      <c r="B14" s="34" t="s">
        <v>9</v>
      </c>
      <c r="C14" s="32" t="s">
        <v>10</v>
      </c>
      <c r="D14" s="31" t="s">
        <v>11</v>
      </c>
      <c r="E14" s="31"/>
    </row>
    <row r="15" spans="1:5" ht="43.5" customHeight="1">
      <c r="A15" s="33"/>
      <c r="B15" s="35"/>
      <c r="C15" s="33"/>
      <c r="D15" s="6" t="s">
        <v>31</v>
      </c>
      <c r="E15" s="6" t="s">
        <v>32</v>
      </c>
    </row>
    <row r="16" spans="1:5" ht="14.25">
      <c r="A16" s="5" t="s">
        <v>14</v>
      </c>
      <c r="B16" s="5" t="s">
        <v>15</v>
      </c>
      <c r="C16" s="5">
        <v>1</v>
      </c>
      <c r="D16" s="5">
        <v>2</v>
      </c>
      <c r="E16" s="5">
        <v>3</v>
      </c>
    </row>
    <row r="17" spans="1:5" ht="14.25">
      <c r="A17" s="30" t="s">
        <v>33</v>
      </c>
      <c r="B17" s="30"/>
      <c r="C17" s="30"/>
      <c r="D17" s="30"/>
      <c r="E17" s="30"/>
    </row>
    <row r="18" spans="1:5" ht="15">
      <c r="A18" s="8" t="s">
        <v>34</v>
      </c>
      <c r="B18" s="9">
        <v>1010</v>
      </c>
      <c r="C18" s="10">
        <f>SUM(D18:E18)</f>
        <v>15350</v>
      </c>
      <c r="D18" s="10">
        <v>7871</v>
      </c>
      <c r="E18" s="10">
        <v>7479</v>
      </c>
    </row>
    <row r="19" spans="1:5" ht="15">
      <c r="A19" s="8" t="s">
        <v>16</v>
      </c>
      <c r="B19" s="9">
        <v>1020</v>
      </c>
      <c r="C19" s="10">
        <f>SUM(D19:E19)</f>
        <v>3259</v>
      </c>
      <c r="D19" s="10">
        <f>D21+D22+D23</f>
        <v>2279</v>
      </c>
      <c r="E19" s="10">
        <f>E21+E22+E23</f>
        <v>980</v>
      </c>
    </row>
    <row r="20" spans="1:5" ht="15">
      <c r="A20" s="11" t="s">
        <v>35</v>
      </c>
      <c r="B20" s="9"/>
      <c r="C20" s="10"/>
      <c r="D20" s="10"/>
      <c r="E20" s="10"/>
    </row>
    <row r="21" spans="1:5" ht="15">
      <c r="A21" s="8" t="s">
        <v>36</v>
      </c>
      <c r="B21" s="9">
        <v>1021</v>
      </c>
      <c r="C21" s="10">
        <f>SUM(D21:E21)</f>
        <v>1312</v>
      </c>
      <c r="D21" s="10">
        <v>1192</v>
      </c>
      <c r="E21" s="10">
        <v>120</v>
      </c>
    </row>
    <row r="22" spans="1:5" ht="15">
      <c r="A22" s="8" t="s">
        <v>37</v>
      </c>
      <c r="B22" s="9">
        <v>1022</v>
      </c>
      <c r="C22" s="10">
        <f>SUM(D22:E22)</f>
        <v>1928</v>
      </c>
      <c r="D22" s="10">
        <v>1073</v>
      </c>
      <c r="E22" s="10">
        <v>855</v>
      </c>
    </row>
    <row r="23" spans="1:5" ht="15">
      <c r="A23" s="8" t="s">
        <v>38</v>
      </c>
      <c r="B23" s="9">
        <v>1023</v>
      </c>
      <c r="C23" s="10">
        <f>SUM(D23:E23)</f>
        <v>19</v>
      </c>
      <c r="D23" s="10">
        <v>14</v>
      </c>
      <c r="E23" s="10">
        <v>5</v>
      </c>
    </row>
    <row r="24" spans="1:5" ht="15">
      <c r="A24" s="8" t="s">
        <v>39</v>
      </c>
      <c r="B24" s="9"/>
      <c r="C24" s="10"/>
      <c r="D24" s="10"/>
      <c r="E24" s="10"/>
    </row>
    <row r="25" spans="1:5" ht="15">
      <c r="A25" s="8" t="s">
        <v>40</v>
      </c>
      <c r="B25" s="9">
        <v>1024</v>
      </c>
      <c r="C25" s="10">
        <f>SUM(D25:E25)</f>
        <v>478</v>
      </c>
      <c r="D25" s="10">
        <v>401</v>
      </c>
      <c r="E25" s="10">
        <v>77</v>
      </c>
    </row>
    <row r="26" spans="1:5" ht="15">
      <c r="A26" s="8" t="s">
        <v>41</v>
      </c>
      <c r="B26" s="9">
        <v>1025</v>
      </c>
      <c r="C26" s="10">
        <f>SUM(D26:E26)</f>
        <v>2781</v>
      </c>
      <c r="D26" s="10">
        <v>1878</v>
      </c>
      <c r="E26" s="10">
        <v>903</v>
      </c>
    </row>
    <row r="27" spans="1:5" ht="15">
      <c r="A27" s="8" t="s">
        <v>42</v>
      </c>
      <c r="B27" s="9"/>
      <c r="C27" s="10"/>
      <c r="D27" s="9"/>
      <c r="E27" s="10"/>
    </row>
    <row r="28" spans="1:5" ht="15">
      <c r="A28" s="8" t="s">
        <v>43</v>
      </c>
      <c r="B28" s="9">
        <v>1026</v>
      </c>
      <c r="C28" s="10">
        <f aca="true" t="shared" si="0" ref="C28:C36">SUM(D28:E28)</f>
        <v>97</v>
      </c>
      <c r="D28" s="10">
        <v>0</v>
      </c>
      <c r="E28" s="10">
        <v>97</v>
      </c>
    </row>
    <row r="29" spans="1:5" ht="15">
      <c r="A29" s="8" t="s">
        <v>44</v>
      </c>
      <c r="B29" s="9">
        <v>1027</v>
      </c>
      <c r="C29" s="10">
        <f t="shared" si="0"/>
        <v>1</v>
      </c>
      <c r="D29" s="10">
        <v>1</v>
      </c>
      <c r="E29" s="10">
        <v>0</v>
      </c>
    </row>
    <row r="30" spans="1:5" ht="15">
      <c r="A30" s="8" t="s">
        <v>46</v>
      </c>
      <c r="B30" s="9">
        <v>1028</v>
      </c>
      <c r="C30" s="10">
        <f t="shared" si="0"/>
        <v>72</v>
      </c>
      <c r="D30" s="10">
        <v>5</v>
      </c>
      <c r="E30" s="10">
        <v>67</v>
      </c>
    </row>
    <row r="31" spans="1:5" ht="15">
      <c r="A31" s="8" t="s">
        <v>47</v>
      </c>
      <c r="B31" s="9">
        <v>1029</v>
      </c>
      <c r="C31" s="10">
        <f t="shared" si="0"/>
        <v>123</v>
      </c>
      <c r="D31" s="10">
        <v>7</v>
      </c>
      <c r="E31" s="10">
        <v>116</v>
      </c>
    </row>
    <row r="32" spans="1:5" ht="15">
      <c r="A32" s="8" t="s">
        <v>48</v>
      </c>
      <c r="B32" s="9">
        <v>1030</v>
      </c>
      <c r="C32" s="10">
        <f t="shared" si="0"/>
        <v>19</v>
      </c>
      <c r="D32" s="10">
        <v>8</v>
      </c>
      <c r="E32" s="10">
        <v>11</v>
      </c>
    </row>
    <row r="33" spans="1:5" ht="15">
      <c r="A33" s="8" t="s">
        <v>49</v>
      </c>
      <c r="B33" s="9">
        <v>1031</v>
      </c>
      <c r="C33" s="10">
        <f t="shared" si="0"/>
        <v>6</v>
      </c>
      <c r="D33" s="10">
        <v>4</v>
      </c>
      <c r="E33" s="10">
        <v>2</v>
      </c>
    </row>
    <row r="34" spans="1:5" ht="15">
      <c r="A34" s="8" t="s">
        <v>50</v>
      </c>
      <c r="B34" s="9">
        <v>1032</v>
      </c>
      <c r="C34" s="10">
        <f t="shared" si="0"/>
        <v>101</v>
      </c>
      <c r="D34" s="10">
        <v>78</v>
      </c>
      <c r="E34" s="10">
        <v>23</v>
      </c>
    </row>
    <row r="35" spans="1:5" ht="15">
      <c r="A35" s="8" t="s">
        <v>51</v>
      </c>
      <c r="B35" s="9">
        <v>1033</v>
      </c>
      <c r="C35" s="10">
        <f t="shared" si="0"/>
        <v>101</v>
      </c>
      <c r="D35" s="10">
        <v>34</v>
      </c>
      <c r="E35" s="10">
        <v>67</v>
      </c>
    </row>
    <row r="36" spans="1:5" ht="15">
      <c r="A36" s="8" t="s">
        <v>52</v>
      </c>
      <c r="B36" s="9">
        <v>1034</v>
      </c>
      <c r="C36" s="10">
        <f t="shared" si="0"/>
        <v>548</v>
      </c>
      <c r="D36" s="10">
        <v>165</v>
      </c>
      <c r="E36" s="10">
        <v>383</v>
      </c>
    </row>
    <row r="37" spans="1:5" ht="14.25">
      <c r="A37" s="32" t="s">
        <v>8</v>
      </c>
      <c r="B37" s="34" t="s">
        <v>9</v>
      </c>
      <c r="C37" s="32" t="s">
        <v>10</v>
      </c>
      <c r="D37" s="31" t="s">
        <v>11</v>
      </c>
      <c r="E37" s="31"/>
    </row>
    <row r="38" spans="1:5" ht="28.5">
      <c r="A38" s="33"/>
      <c r="B38" s="35"/>
      <c r="C38" s="33"/>
      <c r="D38" s="6" t="s">
        <v>31</v>
      </c>
      <c r="E38" s="6" t="s">
        <v>32</v>
      </c>
    </row>
    <row r="39" spans="1:5" ht="14.25">
      <c r="A39" s="5" t="s">
        <v>14</v>
      </c>
      <c r="B39" s="5" t="s">
        <v>15</v>
      </c>
      <c r="C39" s="5">
        <v>1</v>
      </c>
      <c r="D39" s="5">
        <v>2</v>
      </c>
      <c r="E39" s="5">
        <v>3</v>
      </c>
    </row>
    <row r="40" spans="1:5" ht="14.25">
      <c r="A40" s="41" t="s">
        <v>53</v>
      </c>
      <c r="B40" s="41"/>
      <c r="C40" s="41"/>
      <c r="D40" s="41"/>
      <c r="E40" s="41"/>
    </row>
    <row r="41" spans="1:5" ht="15">
      <c r="A41" s="8" t="s">
        <v>54</v>
      </c>
      <c r="B41" s="9">
        <v>1040</v>
      </c>
      <c r="C41" s="10">
        <f>SUM(D41:E41)</f>
        <v>3349</v>
      </c>
      <c r="D41" s="10">
        <f>D43+D44+D45</f>
        <v>1307</v>
      </c>
      <c r="E41" s="10">
        <f>E43+E44+E45</f>
        <v>2042</v>
      </c>
    </row>
    <row r="42" spans="1:5" ht="15">
      <c r="A42" s="11" t="s">
        <v>55</v>
      </c>
      <c r="B42" s="9"/>
      <c r="C42" s="10"/>
      <c r="D42" s="9"/>
      <c r="E42" s="10"/>
    </row>
    <row r="43" spans="1:5" ht="15">
      <c r="A43" s="8" t="s">
        <v>56</v>
      </c>
      <c r="B43" s="9">
        <v>1041</v>
      </c>
      <c r="C43" s="10">
        <f>SUM(D43:E43)</f>
        <v>361</v>
      </c>
      <c r="D43" s="10">
        <v>233</v>
      </c>
      <c r="E43" s="10">
        <v>128</v>
      </c>
    </row>
    <row r="44" spans="1:5" ht="15">
      <c r="A44" s="8" t="s">
        <v>57</v>
      </c>
      <c r="B44" s="9">
        <v>1042</v>
      </c>
      <c r="C44" s="10">
        <f>SUM(D44:E44)</f>
        <v>2977</v>
      </c>
      <c r="D44" s="10">
        <v>1072</v>
      </c>
      <c r="E44" s="10">
        <v>1905</v>
      </c>
    </row>
    <row r="45" spans="1:5" ht="15">
      <c r="A45" s="8" t="s">
        <v>58</v>
      </c>
      <c r="B45" s="9">
        <v>1043</v>
      </c>
      <c r="C45" s="10">
        <f>SUM(D45:E45)</f>
        <v>11</v>
      </c>
      <c r="D45" s="10">
        <v>2</v>
      </c>
      <c r="E45" s="10">
        <v>9</v>
      </c>
    </row>
    <row r="46" spans="1:5" ht="14.25" customHeight="1">
      <c r="A46" s="42" t="s">
        <v>59</v>
      </c>
      <c r="B46" s="43"/>
      <c r="C46" s="43"/>
      <c r="D46" s="43"/>
      <c r="E46" s="44"/>
    </row>
    <row r="47" spans="1:5" ht="15">
      <c r="A47" s="8" t="s">
        <v>18</v>
      </c>
      <c r="B47" s="9">
        <v>1050</v>
      </c>
      <c r="C47" s="10">
        <f>SUM(D47:E47)</f>
        <v>1242</v>
      </c>
      <c r="D47" s="10">
        <f>D49+D50+D51</f>
        <v>396</v>
      </c>
      <c r="E47" s="10">
        <f>E49+E50+E51</f>
        <v>846</v>
      </c>
    </row>
    <row r="48" spans="1:5" ht="15">
      <c r="A48" s="8" t="s">
        <v>60</v>
      </c>
      <c r="B48" s="9"/>
      <c r="C48" s="10"/>
      <c r="D48" s="10"/>
      <c r="E48" s="10"/>
    </row>
    <row r="49" spans="1:5" ht="15">
      <c r="A49" s="8" t="s">
        <v>36</v>
      </c>
      <c r="B49" s="9">
        <v>1051</v>
      </c>
      <c r="C49" s="10">
        <f>SUM(D49:E49)</f>
        <v>379</v>
      </c>
      <c r="D49" s="10">
        <v>169</v>
      </c>
      <c r="E49" s="10">
        <v>210</v>
      </c>
    </row>
    <row r="50" spans="1:5" ht="15">
      <c r="A50" s="8" t="s">
        <v>37</v>
      </c>
      <c r="B50" s="9">
        <v>1052</v>
      </c>
      <c r="C50" s="10">
        <f>SUM(D50:E50)</f>
        <v>659</v>
      </c>
      <c r="D50" s="10">
        <v>164</v>
      </c>
      <c r="E50" s="10">
        <v>495</v>
      </c>
    </row>
    <row r="51" spans="1:5" ht="15">
      <c r="A51" s="8" t="s">
        <v>38</v>
      </c>
      <c r="B51" s="9">
        <v>1053</v>
      </c>
      <c r="C51" s="10">
        <f>SUM(D51:E51)</f>
        <v>204</v>
      </c>
      <c r="D51" s="10">
        <v>63</v>
      </c>
      <c r="E51" s="10">
        <v>141</v>
      </c>
    </row>
    <row r="52" spans="1:5" ht="30">
      <c r="A52" s="8" t="s">
        <v>61</v>
      </c>
      <c r="B52" s="9">
        <v>1054</v>
      </c>
      <c r="C52" s="10">
        <f>SUM(D52:E52)</f>
        <v>236</v>
      </c>
      <c r="D52" s="10">
        <v>91</v>
      </c>
      <c r="E52" s="10">
        <v>145</v>
      </c>
    </row>
    <row r="53" spans="1:5" ht="15">
      <c r="A53" s="8" t="s">
        <v>17</v>
      </c>
      <c r="B53" s="9"/>
      <c r="C53" s="10"/>
      <c r="D53" s="10"/>
      <c r="E53" s="10"/>
    </row>
    <row r="54" spans="1:5" ht="15">
      <c r="A54" s="8" t="s">
        <v>62</v>
      </c>
      <c r="B54" s="9">
        <v>1055</v>
      </c>
      <c r="C54" s="10">
        <f>SUM(D54:E54)</f>
        <v>197</v>
      </c>
      <c r="D54" s="10">
        <v>75</v>
      </c>
      <c r="E54" s="10">
        <v>122</v>
      </c>
    </row>
    <row r="55" spans="1:5" ht="15">
      <c r="A55" s="8" t="s">
        <v>155</v>
      </c>
      <c r="B55" s="9">
        <v>1056</v>
      </c>
      <c r="C55" s="10">
        <f>SUM(D55:E55)</f>
        <v>0</v>
      </c>
      <c r="D55" s="10">
        <v>0</v>
      </c>
      <c r="E55" s="10">
        <v>0</v>
      </c>
    </row>
    <row r="56" spans="1:5" ht="14.25">
      <c r="A56" s="41" t="s">
        <v>63</v>
      </c>
      <c r="B56" s="41"/>
      <c r="C56" s="41"/>
      <c r="D56" s="41"/>
      <c r="E56" s="41"/>
    </row>
    <row r="57" spans="1:5" ht="15">
      <c r="A57" s="8" t="s">
        <v>64</v>
      </c>
      <c r="B57" s="9">
        <v>1060</v>
      </c>
      <c r="C57" s="10">
        <f>SUM(D57:E57)</f>
        <v>3259</v>
      </c>
      <c r="D57" s="10">
        <f>D59+D60</f>
        <v>2279</v>
      </c>
      <c r="E57" s="10">
        <f>E59+E60</f>
        <v>980</v>
      </c>
    </row>
    <row r="58" spans="1:5" ht="15" customHeight="1">
      <c r="A58" s="8" t="s">
        <v>65</v>
      </c>
      <c r="B58" s="9"/>
      <c r="C58" s="10"/>
      <c r="D58" s="10"/>
      <c r="E58" s="10"/>
    </row>
    <row r="59" spans="1:5" ht="15">
      <c r="A59" s="8" t="s">
        <v>66</v>
      </c>
      <c r="B59" s="9">
        <v>1061</v>
      </c>
      <c r="C59" s="10">
        <f>SUM(D59:E59)</f>
        <v>1873</v>
      </c>
      <c r="D59" s="10">
        <v>1117</v>
      </c>
      <c r="E59" s="10">
        <v>756</v>
      </c>
    </row>
    <row r="60" spans="1:5" ht="15">
      <c r="A60" s="8" t="s">
        <v>67</v>
      </c>
      <c r="B60" s="9">
        <v>1062</v>
      </c>
      <c r="C60" s="10">
        <f>SUM(D60:E60)</f>
        <v>1386</v>
      </c>
      <c r="D60" s="10">
        <v>1162</v>
      </c>
      <c r="E60" s="10">
        <v>224</v>
      </c>
    </row>
    <row r="61" spans="1:5" ht="14.25">
      <c r="A61" s="41" t="s">
        <v>68</v>
      </c>
      <c r="B61" s="41"/>
      <c r="C61" s="41"/>
      <c r="D61" s="41"/>
      <c r="E61" s="41"/>
    </row>
    <row r="62" spans="1:5" ht="15">
      <c r="A62" s="8" t="s">
        <v>19</v>
      </c>
      <c r="B62" s="9">
        <v>1070</v>
      </c>
      <c r="C62" s="10">
        <f>SUM(D62:E62)</f>
        <v>6624</v>
      </c>
      <c r="D62" s="10">
        <v>4366</v>
      </c>
      <c r="E62" s="10">
        <v>2258</v>
      </c>
    </row>
    <row r="63" spans="1:5" ht="15">
      <c r="A63" s="8" t="s">
        <v>69</v>
      </c>
      <c r="B63" s="9"/>
      <c r="C63" s="10"/>
      <c r="D63" s="10"/>
      <c r="E63" s="10"/>
    </row>
    <row r="64" spans="1:5" ht="15">
      <c r="A64" s="8" t="s">
        <v>43</v>
      </c>
      <c r="B64" s="9">
        <v>1071</v>
      </c>
      <c r="C64" s="10">
        <f aca="true" t="shared" si="1" ref="C64:C69">SUM(D64:E64)</f>
        <v>22</v>
      </c>
      <c r="D64" s="10">
        <v>2</v>
      </c>
      <c r="E64" s="10">
        <v>20</v>
      </c>
    </row>
    <row r="65" spans="1:5" ht="15">
      <c r="A65" s="8" t="s">
        <v>44</v>
      </c>
      <c r="B65" s="9">
        <v>1072</v>
      </c>
      <c r="C65" s="10">
        <f t="shared" si="1"/>
        <v>11</v>
      </c>
      <c r="D65" s="10">
        <v>1</v>
      </c>
      <c r="E65" s="10">
        <v>10</v>
      </c>
    </row>
    <row r="66" spans="1:5" ht="15">
      <c r="A66" s="8" t="s">
        <v>46</v>
      </c>
      <c r="B66" s="9">
        <v>1073</v>
      </c>
      <c r="C66" s="10">
        <f t="shared" si="1"/>
        <v>30</v>
      </c>
      <c r="D66" s="10">
        <v>15</v>
      </c>
      <c r="E66" s="10">
        <v>15</v>
      </c>
    </row>
    <row r="67" spans="1:5" ht="15">
      <c r="A67" s="8" t="s">
        <v>47</v>
      </c>
      <c r="B67" s="9">
        <v>1074</v>
      </c>
      <c r="C67" s="10">
        <f t="shared" si="1"/>
        <v>60</v>
      </c>
      <c r="D67" s="10">
        <v>36</v>
      </c>
      <c r="E67" s="10">
        <v>24</v>
      </c>
    </row>
    <row r="68" spans="1:5" ht="15">
      <c r="A68" s="8" t="s">
        <v>48</v>
      </c>
      <c r="B68" s="9">
        <v>1075</v>
      </c>
      <c r="C68" s="10">
        <f t="shared" si="1"/>
        <v>21</v>
      </c>
      <c r="D68" s="10">
        <v>9</v>
      </c>
      <c r="E68" s="10">
        <v>12</v>
      </c>
    </row>
    <row r="69" spans="1:5" ht="15">
      <c r="A69" s="8" t="s">
        <v>49</v>
      </c>
      <c r="B69" s="9">
        <v>1076</v>
      </c>
      <c r="C69" s="10">
        <f t="shared" si="1"/>
        <v>27</v>
      </c>
      <c r="D69" s="10">
        <v>17</v>
      </c>
      <c r="E69" s="10">
        <v>10</v>
      </c>
    </row>
    <row r="70" spans="1:5" ht="14.25">
      <c r="A70" s="32" t="s">
        <v>8</v>
      </c>
      <c r="B70" s="34" t="s">
        <v>9</v>
      </c>
      <c r="C70" s="32" t="s">
        <v>10</v>
      </c>
      <c r="D70" s="31" t="s">
        <v>11</v>
      </c>
      <c r="E70" s="31"/>
    </row>
    <row r="71" spans="1:5" ht="28.5">
      <c r="A71" s="33"/>
      <c r="B71" s="35"/>
      <c r="C71" s="33"/>
      <c r="D71" s="6" t="s">
        <v>31</v>
      </c>
      <c r="E71" s="6" t="s">
        <v>32</v>
      </c>
    </row>
    <row r="72" spans="1:5" ht="14.25">
      <c r="A72" s="5" t="s">
        <v>14</v>
      </c>
      <c r="B72" s="5" t="s">
        <v>15</v>
      </c>
      <c r="C72" s="5">
        <v>1</v>
      </c>
      <c r="D72" s="5">
        <v>2</v>
      </c>
      <c r="E72" s="5">
        <v>3</v>
      </c>
    </row>
    <row r="73" spans="1:5" ht="15">
      <c r="A73" s="8" t="s">
        <v>50</v>
      </c>
      <c r="B73" s="9">
        <v>1077</v>
      </c>
      <c r="C73" s="10">
        <f>SUM(D73:E73)</f>
        <v>189</v>
      </c>
      <c r="D73" s="10">
        <v>127</v>
      </c>
      <c r="E73" s="10">
        <v>62</v>
      </c>
    </row>
    <row r="74" spans="1:5" ht="15">
      <c r="A74" s="8" t="s">
        <v>51</v>
      </c>
      <c r="B74" s="9">
        <v>1078</v>
      </c>
      <c r="C74" s="10">
        <f>SUM(D74:E74)</f>
        <v>91</v>
      </c>
      <c r="D74" s="10">
        <v>39</v>
      </c>
      <c r="E74" s="10">
        <v>52</v>
      </c>
    </row>
    <row r="75" spans="1:5" ht="15">
      <c r="A75" s="8" t="s">
        <v>52</v>
      </c>
      <c r="B75" s="9">
        <v>1079</v>
      </c>
      <c r="C75" s="10">
        <f>SUM(D75:E75)</f>
        <v>909</v>
      </c>
      <c r="D75" s="10">
        <v>477</v>
      </c>
      <c r="E75" s="10">
        <v>432</v>
      </c>
    </row>
    <row r="76" spans="1:6" ht="47.25" customHeight="1">
      <c r="A76" s="14"/>
      <c r="B76" s="15"/>
      <c r="C76" s="16"/>
      <c r="D76" s="15"/>
      <c r="E76" s="16"/>
      <c r="F76" s="17"/>
    </row>
    <row r="77" spans="1:5" ht="36" customHeight="1">
      <c r="A77" s="39" t="s">
        <v>71</v>
      </c>
      <c r="B77" s="39"/>
      <c r="C77" s="39"/>
      <c r="D77" s="39"/>
      <c r="E77" s="39"/>
    </row>
    <row r="78" spans="1:5" ht="14.25">
      <c r="A78" s="40" t="s">
        <v>72</v>
      </c>
      <c r="B78" s="40"/>
      <c r="C78" s="40"/>
      <c r="D78" s="40"/>
      <c r="E78" s="40"/>
    </row>
    <row r="79" spans="1:5" ht="14.25">
      <c r="A79" s="32" t="s">
        <v>8</v>
      </c>
      <c r="B79" s="34" t="s">
        <v>9</v>
      </c>
      <c r="C79" s="32" t="s">
        <v>10</v>
      </c>
      <c r="D79" s="31" t="s">
        <v>11</v>
      </c>
      <c r="E79" s="31"/>
    </row>
    <row r="80" spans="1:5" ht="43.5" customHeight="1">
      <c r="A80" s="33"/>
      <c r="B80" s="35"/>
      <c r="C80" s="33"/>
      <c r="D80" s="6" t="s">
        <v>31</v>
      </c>
      <c r="E80" s="6" t="s">
        <v>32</v>
      </c>
    </row>
    <row r="81" spans="1:5" ht="12.75" customHeight="1">
      <c r="A81" s="5" t="s">
        <v>14</v>
      </c>
      <c r="B81" s="5" t="s">
        <v>15</v>
      </c>
      <c r="C81" s="5">
        <v>1</v>
      </c>
      <c r="D81" s="5">
        <v>2</v>
      </c>
      <c r="E81" s="5">
        <v>3</v>
      </c>
    </row>
    <row r="82" spans="1:5" ht="14.25">
      <c r="A82" s="36" t="s">
        <v>73</v>
      </c>
      <c r="B82" s="36"/>
      <c r="C82" s="36"/>
      <c r="D82" s="36"/>
      <c r="E82" s="36"/>
    </row>
    <row r="83" spans="1:5" ht="15">
      <c r="A83" s="8" t="s">
        <v>20</v>
      </c>
      <c r="B83" s="9">
        <v>2010</v>
      </c>
      <c r="C83" s="10">
        <f>D83+E83</f>
        <v>85</v>
      </c>
      <c r="D83" s="10">
        <f>D85+D86</f>
        <v>70</v>
      </c>
      <c r="E83" s="10">
        <f>E85+E86</f>
        <v>15</v>
      </c>
    </row>
    <row r="84" spans="1:5" ht="15">
      <c r="A84" s="12" t="s">
        <v>17</v>
      </c>
      <c r="B84" s="9"/>
      <c r="C84" s="10"/>
      <c r="D84" s="10"/>
      <c r="E84" s="10"/>
    </row>
    <row r="85" spans="1:5" ht="15">
      <c r="A85" s="8" t="s">
        <v>21</v>
      </c>
      <c r="B85" s="9">
        <v>2011</v>
      </c>
      <c r="C85" s="10">
        <f>D85+E85</f>
        <v>85</v>
      </c>
      <c r="D85" s="10">
        <f>35+16+19</f>
        <v>70</v>
      </c>
      <c r="E85" s="10">
        <f>8+3+4</f>
        <v>15</v>
      </c>
    </row>
    <row r="86" spans="1:5" ht="15">
      <c r="A86" s="8" t="s">
        <v>22</v>
      </c>
      <c r="B86" s="9">
        <v>2012</v>
      </c>
      <c r="C86" s="10">
        <f>D86+E86</f>
        <v>0</v>
      </c>
      <c r="D86" s="10">
        <v>0</v>
      </c>
      <c r="E86" s="10">
        <v>0</v>
      </c>
    </row>
    <row r="87" spans="1:5" ht="15">
      <c r="A87" s="8" t="s">
        <v>23</v>
      </c>
      <c r="B87" s="9">
        <v>2013</v>
      </c>
      <c r="C87" s="10">
        <f>D87+E87</f>
        <v>85</v>
      </c>
      <c r="D87" s="10">
        <f>D89+D92+D93+D94+D95+D111</f>
        <v>70</v>
      </c>
      <c r="E87" s="10">
        <f>E89+E92+E93+E94+E95+E99+E100+E101+E102+E103+E104+E105+E110+E111</f>
        <v>15</v>
      </c>
    </row>
    <row r="88" spans="1:5" ht="15">
      <c r="A88" s="8" t="s">
        <v>74</v>
      </c>
      <c r="B88" s="9"/>
      <c r="C88" s="10"/>
      <c r="D88" s="10"/>
      <c r="E88" s="10"/>
    </row>
    <row r="89" spans="1:5" ht="13.5" customHeight="1">
      <c r="A89" s="11" t="s">
        <v>75</v>
      </c>
      <c r="B89" s="37">
        <v>2014</v>
      </c>
      <c r="C89" s="38">
        <f>D89+E89</f>
        <v>73</v>
      </c>
      <c r="D89" s="38">
        <f>27+16+19</f>
        <v>62</v>
      </c>
      <c r="E89" s="38">
        <f>7+4</f>
        <v>11</v>
      </c>
    </row>
    <row r="90" spans="1:5" ht="15">
      <c r="A90" s="8" t="s">
        <v>76</v>
      </c>
      <c r="B90" s="37"/>
      <c r="C90" s="38"/>
      <c r="D90" s="38"/>
      <c r="E90" s="38"/>
    </row>
    <row r="91" spans="1:5" ht="15">
      <c r="A91" s="13" t="s">
        <v>24</v>
      </c>
      <c r="B91" s="9">
        <v>2015</v>
      </c>
      <c r="C91" s="10">
        <f>D91+E91</f>
        <v>7</v>
      </c>
      <c r="D91" s="10">
        <f>1+5</f>
        <v>6</v>
      </c>
      <c r="E91" s="10">
        <f>1</f>
        <v>1</v>
      </c>
    </row>
    <row r="92" spans="1:5" ht="60.75" customHeight="1">
      <c r="A92" s="11" t="s">
        <v>77</v>
      </c>
      <c r="B92" s="9">
        <v>2016</v>
      </c>
      <c r="C92" s="10">
        <v>0</v>
      </c>
      <c r="D92" s="10">
        <v>0</v>
      </c>
      <c r="E92" s="10">
        <v>0</v>
      </c>
    </row>
    <row r="93" spans="1:5" ht="61.5" customHeight="1">
      <c r="A93" s="11" t="s">
        <v>78</v>
      </c>
      <c r="B93" s="9">
        <v>2017</v>
      </c>
      <c r="C93" s="10">
        <f>D93+E93</f>
        <v>12</v>
      </c>
      <c r="D93" s="10">
        <f>8</f>
        <v>8</v>
      </c>
      <c r="E93" s="10">
        <f>1+3</f>
        <v>4</v>
      </c>
    </row>
    <row r="94" spans="1:5" ht="59.25" customHeight="1">
      <c r="A94" s="11" t="s">
        <v>79</v>
      </c>
      <c r="B94" s="9">
        <v>2018</v>
      </c>
      <c r="C94" s="10">
        <v>0</v>
      </c>
      <c r="D94" s="10">
        <v>0</v>
      </c>
      <c r="E94" s="10">
        <v>0</v>
      </c>
    </row>
    <row r="95" spans="1:5" ht="78" customHeight="1">
      <c r="A95" s="11" t="s">
        <v>80</v>
      </c>
      <c r="B95" s="9">
        <v>2019</v>
      </c>
      <c r="C95" s="10">
        <v>0</v>
      </c>
      <c r="D95" s="10">
        <v>0</v>
      </c>
      <c r="E95" s="10">
        <v>0</v>
      </c>
    </row>
    <row r="96" spans="1:5" ht="14.25">
      <c r="A96" s="32" t="s">
        <v>8</v>
      </c>
      <c r="B96" s="34" t="s">
        <v>9</v>
      </c>
      <c r="C96" s="32" t="s">
        <v>10</v>
      </c>
      <c r="D96" s="31" t="s">
        <v>11</v>
      </c>
      <c r="E96" s="31"/>
    </row>
    <row r="97" spans="1:5" ht="28.5">
      <c r="A97" s="33"/>
      <c r="B97" s="35"/>
      <c r="C97" s="33"/>
      <c r="D97" s="6" t="s">
        <v>31</v>
      </c>
      <c r="E97" s="6" t="s">
        <v>32</v>
      </c>
    </row>
    <row r="98" spans="1:5" ht="14.25">
      <c r="A98" s="5" t="s">
        <v>14</v>
      </c>
      <c r="B98" s="5" t="s">
        <v>15</v>
      </c>
      <c r="C98" s="5">
        <v>1</v>
      </c>
      <c r="D98" s="5">
        <v>2</v>
      </c>
      <c r="E98" s="5">
        <v>3</v>
      </c>
    </row>
    <row r="99" spans="1:5" ht="48.75" customHeight="1">
      <c r="A99" s="11" t="s">
        <v>81</v>
      </c>
      <c r="B99" s="9">
        <v>2020</v>
      </c>
      <c r="C99" s="10">
        <v>0</v>
      </c>
      <c r="D99" s="10" t="s">
        <v>45</v>
      </c>
      <c r="E99" s="10">
        <v>0</v>
      </c>
    </row>
    <row r="100" spans="1:5" ht="44.25" customHeight="1">
      <c r="A100" s="11" t="s">
        <v>82</v>
      </c>
      <c r="B100" s="9">
        <v>2021</v>
      </c>
      <c r="C100" s="10">
        <v>0</v>
      </c>
      <c r="D100" s="10" t="s">
        <v>45</v>
      </c>
      <c r="E100" s="10">
        <v>0</v>
      </c>
    </row>
    <row r="101" spans="1:5" ht="30">
      <c r="A101" s="11" t="s">
        <v>83</v>
      </c>
      <c r="B101" s="9">
        <v>2022</v>
      </c>
      <c r="C101" s="10">
        <v>0</v>
      </c>
      <c r="D101" s="10" t="s">
        <v>45</v>
      </c>
      <c r="E101" s="10">
        <v>0</v>
      </c>
    </row>
    <row r="102" spans="1:5" ht="62.25" customHeight="1">
      <c r="A102" s="11" t="s">
        <v>84</v>
      </c>
      <c r="B102" s="9">
        <v>2023</v>
      </c>
      <c r="C102" s="10">
        <v>0</v>
      </c>
      <c r="D102" s="10" t="s">
        <v>45</v>
      </c>
      <c r="E102" s="10">
        <v>0</v>
      </c>
    </row>
    <row r="103" spans="1:5" ht="63" customHeight="1">
      <c r="A103" s="11" t="s">
        <v>85</v>
      </c>
      <c r="B103" s="9">
        <v>2024</v>
      </c>
      <c r="C103" s="10">
        <v>0</v>
      </c>
      <c r="D103" s="10" t="s">
        <v>45</v>
      </c>
      <c r="E103" s="10">
        <v>0</v>
      </c>
    </row>
    <row r="104" spans="1:5" ht="30">
      <c r="A104" s="11" t="s">
        <v>86</v>
      </c>
      <c r="B104" s="9">
        <v>2025</v>
      </c>
      <c r="C104" s="10">
        <v>0</v>
      </c>
      <c r="D104" s="10" t="s">
        <v>45</v>
      </c>
      <c r="E104" s="10">
        <v>0</v>
      </c>
    </row>
    <row r="105" spans="1:5" ht="45" customHeight="1">
      <c r="A105" s="11" t="s">
        <v>87</v>
      </c>
      <c r="B105" s="9">
        <v>2026</v>
      </c>
      <c r="C105" s="10">
        <v>0</v>
      </c>
      <c r="D105" s="10" t="s">
        <v>45</v>
      </c>
      <c r="E105" s="10">
        <v>0</v>
      </c>
    </row>
    <row r="106" spans="1:5" ht="60">
      <c r="A106" s="11" t="s">
        <v>88</v>
      </c>
      <c r="B106" s="9">
        <v>2027</v>
      </c>
      <c r="C106" s="10">
        <v>0</v>
      </c>
      <c r="D106" s="10" t="s">
        <v>45</v>
      </c>
      <c r="E106" s="10">
        <v>0</v>
      </c>
    </row>
    <row r="107" spans="1:5" ht="14.25">
      <c r="A107" s="32" t="s">
        <v>8</v>
      </c>
      <c r="B107" s="34" t="s">
        <v>9</v>
      </c>
      <c r="C107" s="32" t="s">
        <v>10</v>
      </c>
      <c r="D107" s="31" t="s">
        <v>11</v>
      </c>
      <c r="E107" s="31"/>
    </row>
    <row r="108" spans="1:5" ht="28.5">
      <c r="A108" s="33"/>
      <c r="B108" s="35"/>
      <c r="C108" s="33"/>
      <c r="D108" s="6" t="s">
        <v>31</v>
      </c>
      <c r="E108" s="6" t="s">
        <v>32</v>
      </c>
    </row>
    <row r="109" spans="1:5" ht="14.25">
      <c r="A109" s="5" t="s">
        <v>14</v>
      </c>
      <c r="B109" s="5" t="s">
        <v>15</v>
      </c>
      <c r="C109" s="5">
        <v>1</v>
      </c>
      <c r="D109" s="5">
        <v>2</v>
      </c>
      <c r="E109" s="5">
        <v>3</v>
      </c>
    </row>
    <row r="110" spans="1:5" ht="102.75" customHeight="1">
      <c r="A110" s="11" t="s">
        <v>89</v>
      </c>
      <c r="B110" s="9">
        <v>2028</v>
      </c>
      <c r="C110" s="10">
        <v>0</v>
      </c>
      <c r="D110" s="10" t="s">
        <v>45</v>
      </c>
      <c r="E110" s="10">
        <v>0</v>
      </c>
    </row>
    <row r="111" spans="1:5" ht="30">
      <c r="A111" s="8" t="s">
        <v>90</v>
      </c>
      <c r="B111" s="9">
        <v>2030</v>
      </c>
      <c r="C111" s="10">
        <f>D111+E111</f>
        <v>0</v>
      </c>
      <c r="D111" s="10">
        <f>D114+D115+D116+D117</f>
        <v>0</v>
      </c>
      <c r="E111" s="10">
        <f>E114+E115+E116+E117</f>
        <v>0</v>
      </c>
    </row>
    <row r="112" spans="1:5" ht="15">
      <c r="A112" s="13" t="s">
        <v>24</v>
      </c>
      <c r="B112" s="9">
        <v>2031</v>
      </c>
      <c r="C112" s="10">
        <v>0</v>
      </c>
      <c r="D112" s="10">
        <v>0</v>
      </c>
      <c r="E112" s="10">
        <v>0</v>
      </c>
    </row>
    <row r="113" spans="1:5" ht="15">
      <c r="A113" s="11" t="s">
        <v>91</v>
      </c>
      <c r="B113" s="9"/>
      <c r="C113" s="10"/>
      <c r="D113" s="10"/>
      <c r="E113" s="10"/>
    </row>
    <row r="114" spans="1:5" ht="30">
      <c r="A114" s="8" t="s">
        <v>92</v>
      </c>
      <c r="B114" s="9">
        <v>2032</v>
      </c>
      <c r="C114" s="10">
        <v>0</v>
      </c>
      <c r="D114" s="10">
        <v>0</v>
      </c>
      <c r="E114" s="10">
        <v>0</v>
      </c>
    </row>
    <row r="115" spans="1:5" ht="16.5" customHeight="1">
      <c r="A115" s="8" t="s">
        <v>93</v>
      </c>
      <c r="B115" s="9">
        <v>2033</v>
      </c>
      <c r="C115" s="10">
        <v>0</v>
      </c>
      <c r="D115" s="10">
        <v>0</v>
      </c>
      <c r="E115" s="10">
        <v>0</v>
      </c>
    </row>
    <row r="116" spans="1:5" ht="15">
      <c r="A116" s="8" t="s">
        <v>94</v>
      </c>
      <c r="B116" s="9">
        <v>2034</v>
      </c>
      <c r="C116" s="10">
        <v>0</v>
      </c>
      <c r="D116" s="10">
        <v>0</v>
      </c>
      <c r="E116" s="10">
        <v>0</v>
      </c>
    </row>
    <row r="117" spans="1:5" ht="15">
      <c r="A117" s="8" t="s">
        <v>95</v>
      </c>
      <c r="B117" s="9">
        <v>2035</v>
      </c>
      <c r="C117" s="10">
        <v>0</v>
      </c>
      <c r="D117" s="10">
        <v>0</v>
      </c>
      <c r="E117" s="10">
        <v>0</v>
      </c>
    </row>
    <row r="118" spans="1:5" ht="31.5" customHeight="1">
      <c r="A118" s="8" t="s">
        <v>96</v>
      </c>
      <c r="B118" s="9">
        <v>2036</v>
      </c>
      <c r="C118" s="10">
        <f>D118+E118</f>
        <v>1</v>
      </c>
      <c r="D118" s="10">
        <f>D120+D121</f>
        <v>0</v>
      </c>
      <c r="E118" s="10">
        <f>E120+E121</f>
        <v>1</v>
      </c>
    </row>
    <row r="119" spans="1:5" ht="15">
      <c r="A119" s="8" t="s">
        <v>17</v>
      </c>
      <c r="B119" s="9"/>
      <c r="C119" s="10"/>
      <c r="D119" s="10"/>
      <c r="E119" s="10"/>
    </row>
    <row r="120" spans="1:5" ht="34.5" customHeight="1">
      <c r="A120" s="8" t="s">
        <v>97</v>
      </c>
      <c r="B120" s="9">
        <v>2037</v>
      </c>
      <c r="C120" s="10">
        <f>D120+E120</f>
        <v>0</v>
      </c>
      <c r="D120" s="10">
        <v>0</v>
      </c>
      <c r="E120" s="10">
        <v>0</v>
      </c>
    </row>
    <row r="121" spans="1:5" ht="45">
      <c r="A121" s="8" t="s">
        <v>98</v>
      </c>
      <c r="B121" s="9">
        <v>2038</v>
      </c>
      <c r="C121" s="10">
        <f>D121+E121</f>
        <v>1</v>
      </c>
      <c r="D121" s="10">
        <v>0</v>
      </c>
      <c r="E121" s="10">
        <f>1</f>
        <v>1</v>
      </c>
    </row>
    <row r="122" spans="1:5" ht="14.25">
      <c r="A122" s="32" t="s">
        <v>8</v>
      </c>
      <c r="B122" s="34" t="s">
        <v>9</v>
      </c>
      <c r="C122" s="32" t="s">
        <v>10</v>
      </c>
      <c r="D122" s="31" t="s">
        <v>11</v>
      </c>
      <c r="E122" s="31"/>
    </row>
    <row r="123" spans="1:5" ht="28.5">
      <c r="A123" s="33"/>
      <c r="B123" s="35"/>
      <c r="C123" s="33"/>
      <c r="D123" s="6" t="s">
        <v>31</v>
      </c>
      <c r="E123" s="6" t="s">
        <v>32</v>
      </c>
    </row>
    <row r="124" spans="1:5" ht="14.25">
      <c r="A124" s="5" t="s">
        <v>14</v>
      </c>
      <c r="B124" s="5" t="s">
        <v>15</v>
      </c>
      <c r="C124" s="5">
        <v>1</v>
      </c>
      <c r="D124" s="5">
        <v>2</v>
      </c>
      <c r="E124" s="5">
        <v>3</v>
      </c>
    </row>
    <row r="125" spans="1:5" ht="21" customHeight="1">
      <c r="A125" s="30" t="s">
        <v>99</v>
      </c>
      <c r="B125" s="30"/>
      <c r="C125" s="30"/>
      <c r="D125" s="30"/>
      <c r="E125" s="30"/>
    </row>
    <row r="126" spans="1:5" ht="15">
      <c r="A126" s="11" t="s">
        <v>25</v>
      </c>
      <c r="B126" s="9">
        <v>2040</v>
      </c>
      <c r="C126" s="28">
        <f>D126+E126</f>
        <v>327</v>
      </c>
      <c r="D126" s="28">
        <f>59+17+20</f>
        <v>96</v>
      </c>
      <c r="E126" s="28">
        <f>119+40+72</f>
        <v>231</v>
      </c>
    </row>
    <row r="127" spans="1:5" ht="30">
      <c r="A127" s="11" t="s">
        <v>26</v>
      </c>
      <c r="B127" s="9">
        <v>2050</v>
      </c>
      <c r="C127" s="28">
        <f>D127+E127</f>
        <v>271</v>
      </c>
      <c r="D127" s="28">
        <f>40+13+15</f>
        <v>68</v>
      </c>
      <c r="E127" s="28">
        <f>102+38+63</f>
        <v>203</v>
      </c>
    </row>
    <row r="128" spans="1:5" ht="30">
      <c r="A128" s="11" t="s">
        <v>100</v>
      </c>
      <c r="B128" s="9">
        <v>2060</v>
      </c>
      <c r="C128" s="18">
        <f>D128+E128</f>
        <v>1</v>
      </c>
      <c r="D128" s="18">
        <v>1</v>
      </c>
      <c r="E128" s="18">
        <v>0</v>
      </c>
    </row>
    <row r="129" spans="1:5" ht="30">
      <c r="A129" s="11" t="s">
        <v>104</v>
      </c>
      <c r="B129" s="9">
        <v>2070</v>
      </c>
      <c r="C129" s="18">
        <f>D129+E129</f>
        <v>1</v>
      </c>
      <c r="D129" s="18">
        <v>1</v>
      </c>
      <c r="E129" s="18">
        <v>0</v>
      </c>
    </row>
    <row r="130" spans="1:5" ht="15">
      <c r="A130" s="11" t="s">
        <v>24</v>
      </c>
      <c r="B130" s="9">
        <v>2071</v>
      </c>
      <c r="C130" s="18">
        <v>0</v>
      </c>
      <c r="D130" s="18">
        <v>0</v>
      </c>
      <c r="E130" s="18">
        <v>0</v>
      </c>
    </row>
    <row r="131" spans="1:5" ht="15">
      <c r="A131" s="11" t="s">
        <v>101</v>
      </c>
      <c r="B131" s="9"/>
      <c r="C131" s="18"/>
      <c r="D131" s="18"/>
      <c r="E131" s="18"/>
    </row>
    <row r="132" spans="1:5" ht="45">
      <c r="A132" s="11" t="s">
        <v>102</v>
      </c>
      <c r="B132" s="9">
        <v>2072</v>
      </c>
      <c r="C132" s="18">
        <f>D132+E132</f>
        <v>0</v>
      </c>
      <c r="D132" s="18">
        <v>0</v>
      </c>
      <c r="E132" s="18">
        <v>0</v>
      </c>
    </row>
    <row r="133" spans="1:5" ht="45">
      <c r="A133" s="11" t="s">
        <v>103</v>
      </c>
      <c r="B133" s="9">
        <v>2073</v>
      </c>
      <c r="C133" s="18">
        <f>D133+E133</f>
        <v>1</v>
      </c>
      <c r="D133" s="18">
        <v>1</v>
      </c>
      <c r="E133" s="18">
        <v>0</v>
      </c>
    </row>
  </sheetData>
  <sheetProtection/>
  <mergeCells count="41">
    <mergeCell ref="D122:E122"/>
    <mergeCell ref="A107:A108"/>
    <mergeCell ref="B107:B108"/>
    <mergeCell ref="C107:C108"/>
    <mergeCell ref="A122:A123"/>
    <mergeCell ref="B122:B123"/>
    <mergeCell ref="C122:C123"/>
    <mergeCell ref="D14:E14"/>
    <mergeCell ref="D70:E70"/>
    <mergeCell ref="C79:C80"/>
    <mergeCell ref="A96:A97"/>
    <mergeCell ref="B96:B97"/>
    <mergeCell ref="C96:C97"/>
    <mergeCell ref="D96:E96"/>
    <mergeCell ref="A17:E17"/>
    <mergeCell ref="A40:E40"/>
    <mergeCell ref="A46:E46"/>
    <mergeCell ref="D37:E37"/>
    <mergeCell ref="A56:E56"/>
    <mergeCell ref="A61:E61"/>
    <mergeCell ref="A70:A71"/>
    <mergeCell ref="B70:B71"/>
    <mergeCell ref="C70:C71"/>
    <mergeCell ref="C89:C90"/>
    <mergeCell ref="D89:D90"/>
    <mergeCell ref="E89:E90"/>
    <mergeCell ref="A77:E77"/>
    <mergeCell ref="A78:E78"/>
    <mergeCell ref="D79:E79"/>
    <mergeCell ref="A79:A80"/>
    <mergeCell ref="B79:B80"/>
    <mergeCell ref="A125:E125"/>
    <mergeCell ref="D107:E107"/>
    <mergeCell ref="A14:A15"/>
    <mergeCell ref="B14:B15"/>
    <mergeCell ref="C14:C15"/>
    <mergeCell ref="A37:A38"/>
    <mergeCell ref="B37:B38"/>
    <mergeCell ref="C37:C38"/>
    <mergeCell ref="A82:E82"/>
    <mergeCell ref="B89:B90"/>
  </mergeCells>
  <printOptions/>
  <pageMargins left="0.75" right="0.35" top="0.38" bottom="0.46" header="0.19" footer="0.25"/>
  <pageSetup horizontalDpi="600" verticalDpi="600" orientation="landscape" paperSize="9" r:id="rId1"/>
  <rowBreaks count="6" manualBreakCount="6">
    <brk id="36" max="255" man="1"/>
    <brk id="69" max="255" man="1"/>
    <brk id="76" max="255" man="1"/>
    <brk id="95" max="255" man="1"/>
    <brk id="106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53.875" style="0" customWidth="1"/>
  </cols>
  <sheetData>
    <row r="1" spans="1:10" ht="31.5" customHeight="1">
      <c r="A1" s="45" t="s">
        <v>105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47" t="s">
        <v>106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8.5" customHeight="1">
      <c r="A3" s="37" t="s">
        <v>8</v>
      </c>
      <c r="B3" s="49" t="s">
        <v>9</v>
      </c>
      <c r="C3" s="49" t="s">
        <v>107</v>
      </c>
      <c r="D3" s="31" t="s">
        <v>13</v>
      </c>
      <c r="E3" s="31"/>
      <c r="F3" s="31"/>
      <c r="G3" s="31"/>
      <c r="H3" s="31" t="s">
        <v>12</v>
      </c>
      <c r="I3" s="31"/>
      <c r="J3" s="31"/>
    </row>
    <row r="4" spans="1:10" ht="14.25">
      <c r="A4" s="37"/>
      <c r="B4" s="49"/>
      <c r="C4" s="49"/>
      <c r="D4" s="49" t="s">
        <v>27</v>
      </c>
      <c r="E4" s="31" t="s">
        <v>17</v>
      </c>
      <c r="F4" s="31"/>
      <c r="G4" s="31"/>
      <c r="H4" s="49" t="s">
        <v>27</v>
      </c>
      <c r="I4" s="31" t="s">
        <v>17</v>
      </c>
      <c r="J4" s="31"/>
    </row>
    <row r="5" spans="1:10" ht="42.75">
      <c r="A5" s="37"/>
      <c r="B5" s="49"/>
      <c r="C5" s="49"/>
      <c r="D5" s="49"/>
      <c r="E5" s="6" t="s">
        <v>108</v>
      </c>
      <c r="F5" s="6" t="s">
        <v>28</v>
      </c>
      <c r="G5" s="6" t="s">
        <v>29</v>
      </c>
      <c r="H5" s="49"/>
      <c r="I5" s="6" t="s">
        <v>108</v>
      </c>
      <c r="J5" s="6" t="s">
        <v>28</v>
      </c>
    </row>
    <row r="6" spans="1:10" ht="15">
      <c r="A6" s="5" t="s">
        <v>14</v>
      </c>
      <c r="B6" s="20" t="s">
        <v>15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</row>
    <row r="7" spans="1:10" ht="15">
      <c r="A7" s="7" t="s">
        <v>109</v>
      </c>
      <c r="B7" s="21">
        <v>3010</v>
      </c>
      <c r="C7" s="25">
        <f>C8+C9+C10+C11+C12+C13+C14+C15+C16+C17+C18+C19+C20+C21+C22+C23+C24</f>
        <v>390</v>
      </c>
      <c r="D7" s="25">
        <f>D8+D9+D10+D11+D12+D13+D14+D15+D16+D17+D18+D19+D20+D21+D22+D23+D24</f>
        <v>62</v>
      </c>
      <c r="E7" s="25">
        <f>E8</f>
        <v>0</v>
      </c>
      <c r="F7" s="25">
        <f>F8+F9+F10+F11+F12+F13+F14+F15+F16+F17+F18+F19+F20+F21+F22+F23+F24</f>
        <v>32</v>
      </c>
      <c r="G7" s="25">
        <f>G8+G9+G10+G11+G12+G13+G14+G15+G16+G17+G18+G19+G20+G21+G22+G23+G24</f>
        <v>30</v>
      </c>
      <c r="H7" s="25">
        <f>H8+H9+H10+H11+H12+H22+H23+H24</f>
        <v>328</v>
      </c>
      <c r="I7" s="25">
        <f>I8</f>
        <v>0</v>
      </c>
      <c r="J7" s="25">
        <f>J8+J9+J10+J11+J12+J13+J14+J15+J16+J17+J18+J19+J20+J21+J22+J23+J24</f>
        <v>328</v>
      </c>
    </row>
    <row r="8" spans="1:10" ht="15">
      <c r="A8" s="8" t="s">
        <v>127</v>
      </c>
      <c r="B8" s="5">
        <v>3011</v>
      </c>
      <c r="C8" s="20">
        <f>D8+H8</f>
        <v>310</v>
      </c>
      <c r="D8" s="20">
        <f>E8+F8+G8</f>
        <v>60</v>
      </c>
      <c r="E8" s="20">
        <v>0</v>
      </c>
      <c r="F8" s="20">
        <f>20+10</f>
        <v>30</v>
      </c>
      <c r="G8" s="20">
        <f>30</f>
        <v>30</v>
      </c>
      <c r="H8" s="20">
        <f>I8+J8</f>
        <v>250</v>
      </c>
      <c r="I8" s="20">
        <v>0</v>
      </c>
      <c r="J8" s="20">
        <f>110+50+90</f>
        <v>250</v>
      </c>
    </row>
    <row r="9" spans="1:10" ht="15">
      <c r="A9" s="11" t="s">
        <v>128</v>
      </c>
      <c r="B9" s="9">
        <v>3012</v>
      </c>
      <c r="C9" s="10">
        <f>D9+H9</f>
        <v>0</v>
      </c>
      <c r="D9" s="10">
        <f aca="true" t="shared" si="0" ref="D9:D23">F9+G9</f>
        <v>0</v>
      </c>
      <c r="E9" s="10" t="s">
        <v>70</v>
      </c>
      <c r="F9" s="10">
        <v>0</v>
      </c>
      <c r="G9" s="10">
        <v>0</v>
      </c>
      <c r="H9" s="10">
        <f>J9</f>
        <v>0</v>
      </c>
      <c r="I9" s="10" t="s">
        <v>70</v>
      </c>
      <c r="J9" s="10">
        <v>0</v>
      </c>
    </row>
    <row r="10" spans="1:10" ht="15">
      <c r="A10" s="11" t="s">
        <v>129</v>
      </c>
      <c r="B10" s="9">
        <v>3013</v>
      </c>
      <c r="C10" s="10">
        <f>D10+H10</f>
        <v>8</v>
      </c>
      <c r="D10" s="10">
        <f>F10+G10</f>
        <v>2</v>
      </c>
      <c r="E10" s="10" t="s">
        <v>70</v>
      </c>
      <c r="F10" s="10">
        <f>2</f>
        <v>2</v>
      </c>
      <c r="G10" s="10">
        <v>0</v>
      </c>
      <c r="H10" s="10">
        <f>J10</f>
        <v>6</v>
      </c>
      <c r="I10" s="10" t="s">
        <v>70</v>
      </c>
      <c r="J10" s="10">
        <f>6</f>
        <v>6</v>
      </c>
    </row>
    <row r="11" spans="1:10" ht="15">
      <c r="A11" s="11" t="s">
        <v>131</v>
      </c>
      <c r="B11" s="9">
        <v>3014</v>
      </c>
      <c r="C11" s="10">
        <f>D11+H11</f>
        <v>0</v>
      </c>
      <c r="D11" s="10">
        <f>F11+G11</f>
        <v>0</v>
      </c>
      <c r="E11" s="10" t="s">
        <v>70</v>
      </c>
      <c r="F11" s="10">
        <v>0</v>
      </c>
      <c r="G11" s="10">
        <v>0</v>
      </c>
      <c r="H11" s="10">
        <f>J11</f>
        <v>0</v>
      </c>
      <c r="I11" s="10" t="s">
        <v>70</v>
      </c>
      <c r="J11" s="10">
        <v>0</v>
      </c>
    </row>
    <row r="12" spans="1:10" ht="15">
      <c r="A12" s="11" t="s">
        <v>132</v>
      </c>
      <c r="B12" s="9">
        <v>3015</v>
      </c>
      <c r="C12" s="10">
        <f>D12+H12</f>
        <v>0</v>
      </c>
      <c r="D12" s="10">
        <f t="shared" si="0"/>
        <v>0</v>
      </c>
      <c r="E12" s="10" t="s">
        <v>70</v>
      </c>
      <c r="F12" s="10">
        <v>0</v>
      </c>
      <c r="G12" s="10">
        <v>0</v>
      </c>
      <c r="H12" s="10">
        <f>J12</f>
        <v>0</v>
      </c>
      <c r="I12" s="10" t="s">
        <v>70</v>
      </c>
      <c r="J12" s="10">
        <v>0</v>
      </c>
    </row>
    <row r="13" spans="1:10" ht="15">
      <c r="A13" s="11" t="s">
        <v>133</v>
      </c>
      <c r="B13" s="9">
        <v>3016</v>
      </c>
      <c r="C13" s="27">
        <f aca="true" t="shared" si="1" ref="C13:C21">D13</f>
        <v>0</v>
      </c>
      <c r="D13" s="27">
        <f t="shared" si="0"/>
        <v>0</v>
      </c>
      <c r="E13" s="27" t="s">
        <v>70</v>
      </c>
      <c r="F13" s="27">
        <v>0</v>
      </c>
      <c r="G13" s="27">
        <v>0</v>
      </c>
      <c r="H13" s="27" t="s">
        <v>45</v>
      </c>
      <c r="I13" s="27" t="s">
        <v>70</v>
      </c>
      <c r="J13" s="27">
        <v>0</v>
      </c>
    </row>
    <row r="14" spans="1:10" ht="15">
      <c r="A14" s="11" t="s">
        <v>134</v>
      </c>
      <c r="B14" s="9">
        <v>3017</v>
      </c>
      <c r="C14" s="27">
        <f t="shared" si="1"/>
        <v>0</v>
      </c>
      <c r="D14" s="27">
        <f t="shared" si="0"/>
        <v>0</v>
      </c>
      <c r="E14" s="27" t="s">
        <v>70</v>
      </c>
      <c r="F14" s="27">
        <v>0</v>
      </c>
      <c r="G14" s="27">
        <v>0</v>
      </c>
      <c r="H14" s="27" t="s">
        <v>45</v>
      </c>
      <c r="I14" s="27" t="s">
        <v>70</v>
      </c>
      <c r="J14" s="27">
        <v>0</v>
      </c>
    </row>
    <row r="15" spans="1:10" ht="15">
      <c r="A15" s="11" t="s">
        <v>135</v>
      </c>
      <c r="B15" s="9">
        <v>3018</v>
      </c>
      <c r="C15" s="27">
        <f t="shared" si="1"/>
        <v>0</v>
      </c>
      <c r="D15" s="27">
        <f t="shared" si="0"/>
        <v>0</v>
      </c>
      <c r="E15" s="27" t="s">
        <v>70</v>
      </c>
      <c r="F15" s="27">
        <v>0</v>
      </c>
      <c r="G15" s="27">
        <v>0</v>
      </c>
      <c r="H15" s="27" t="s">
        <v>45</v>
      </c>
      <c r="I15" s="27" t="s">
        <v>70</v>
      </c>
      <c r="J15" s="27">
        <v>0</v>
      </c>
    </row>
    <row r="16" spans="1:10" ht="15">
      <c r="A16" s="11" t="s">
        <v>136</v>
      </c>
      <c r="B16" s="9">
        <v>3019</v>
      </c>
      <c r="C16" s="27">
        <f t="shared" si="1"/>
        <v>0</v>
      </c>
      <c r="D16" s="27">
        <f t="shared" si="0"/>
        <v>0</v>
      </c>
      <c r="E16" s="27" t="s">
        <v>70</v>
      </c>
      <c r="F16" s="27">
        <v>0</v>
      </c>
      <c r="G16" s="27">
        <v>0</v>
      </c>
      <c r="H16" s="27" t="s">
        <v>45</v>
      </c>
      <c r="I16" s="27" t="s">
        <v>70</v>
      </c>
      <c r="J16" s="27">
        <v>0</v>
      </c>
    </row>
    <row r="17" spans="1:10" ht="15">
      <c r="A17" s="11" t="s">
        <v>137</v>
      </c>
      <c r="B17" s="9">
        <v>3020</v>
      </c>
      <c r="C17" s="27">
        <f t="shared" si="1"/>
        <v>0</v>
      </c>
      <c r="D17" s="27">
        <f t="shared" si="0"/>
        <v>0</v>
      </c>
      <c r="E17" s="27" t="s">
        <v>70</v>
      </c>
      <c r="F17" s="27">
        <v>0</v>
      </c>
      <c r="G17" s="27">
        <v>0</v>
      </c>
      <c r="H17" s="27" t="s">
        <v>45</v>
      </c>
      <c r="I17" s="27" t="s">
        <v>70</v>
      </c>
      <c r="J17" s="27">
        <v>0</v>
      </c>
    </row>
    <row r="18" spans="1:10" ht="15">
      <c r="A18" s="11" t="s">
        <v>138</v>
      </c>
      <c r="B18" s="9">
        <v>3021</v>
      </c>
      <c r="C18" s="27">
        <f t="shared" si="1"/>
        <v>0</v>
      </c>
      <c r="D18" s="27">
        <f t="shared" si="0"/>
        <v>0</v>
      </c>
      <c r="E18" s="27" t="s">
        <v>70</v>
      </c>
      <c r="F18" s="27">
        <v>0</v>
      </c>
      <c r="G18" s="27">
        <v>0</v>
      </c>
      <c r="H18" s="27" t="s">
        <v>45</v>
      </c>
      <c r="I18" s="27" t="s">
        <v>70</v>
      </c>
      <c r="J18" s="27">
        <v>0</v>
      </c>
    </row>
    <row r="19" spans="1:10" ht="15">
      <c r="A19" s="11" t="s">
        <v>139</v>
      </c>
      <c r="B19" s="9">
        <v>3022</v>
      </c>
      <c r="C19" s="27">
        <f t="shared" si="1"/>
        <v>0</v>
      </c>
      <c r="D19" s="27">
        <f t="shared" si="0"/>
        <v>0</v>
      </c>
      <c r="E19" s="27" t="s">
        <v>70</v>
      </c>
      <c r="F19" s="27">
        <v>0</v>
      </c>
      <c r="G19" s="27">
        <v>0</v>
      </c>
      <c r="H19" s="27" t="s">
        <v>45</v>
      </c>
      <c r="I19" s="27" t="s">
        <v>70</v>
      </c>
      <c r="J19" s="27">
        <v>0</v>
      </c>
    </row>
    <row r="20" spans="1:10" ht="15">
      <c r="A20" s="11" t="s">
        <v>140</v>
      </c>
      <c r="B20" s="9">
        <v>3023</v>
      </c>
      <c r="C20" s="27">
        <f t="shared" si="1"/>
        <v>0</v>
      </c>
      <c r="D20" s="27">
        <f t="shared" si="0"/>
        <v>0</v>
      </c>
      <c r="E20" s="27" t="s">
        <v>70</v>
      </c>
      <c r="F20" s="27">
        <v>0</v>
      </c>
      <c r="G20" s="27">
        <v>0</v>
      </c>
      <c r="H20" s="27" t="s">
        <v>45</v>
      </c>
      <c r="I20" s="27" t="s">
        <v>70</v>
      </c>
      <c r="J20" s="27">
        <v>0</v>
      </c>
    </row>
    <row r="21" spans="1:10" ht="15">
      <c r="A21" s="11" t="s">
        <v>141</v>
      </c>
      <c r="B21" s="9">
        <v>3024</v>
      </c>
      <c r="C21" s="27">
        <f t="shared" si="1"/>
        <v>0</v>
      </c>
      <c r="D21" s="27">
        <f t="shared" si="0"/>
        <v>0</v>
      </c>
      <c r="E21" s="27" t="s">
        <v>70</v>
      </c>
      <c r="F21" s="27">
        <v>0</v>
      </c>
      <c r="G21" s="27">
        <v>0</v>
      </c>
      <c r="H21" s="27" t="s">
        <v>45</v>
      </c>
      <c r="I21" s="27" t="s">
        <v>70</v>
      </c>
      <c r="J21" s="27">
        <v>0</v>
      </c>
    </row>
    <row r="22" spans="1:10" ht="15">
      <c r="A22" s="11" t="s">
        <v>142</v>
      </c>
      <c r="B22" s="9">
        <v>3025</v>
      </c>
      <c r="C22" s="10">
        <f>D22+H22</f>
        <v>0</v>
      </c>
      <c r="D22" s="10">
        <f t="shared" si="0"/>
        <v>0</v>
      </c>
      <c r="E22" s="10" t="s">
        <v>70</v>
      </c>
      <c r="F22" s="10">
        <v>0</v>
      </c>
      <c r="G22" s="10">
        <v>0</v>
      </c>
      <c r="H22" s="10">
        <f>J22</f>
        <v>0</v>
      </c>
      <c r="I22" s="10" t="s">
        <v>70</v>
      </c>
      <c r="J22" s="10">
        <v>0</v>
      </c>
    </row>
    <row r="23" spans="1:10" ht="15">
      <c r="A23" s="11" t="s">
        <v>143</v>
      </c>
      <c r="B23" s="9">
        <v>3026</v>
      </c>
      <c r="C23" s="10">
        <f>D23+H23</f>
        <v>4</v>
      </c>
      <c r="D23" s="10">
        <f t="shared" si="0"/>
        <v>0</v>
      </c>
      <c r="E23" s="10" t="s">
        <v>45</v>
      </c>
      <c r="F23" s="10">
        <v>0</v>
      </c>
      <c r="G23" s="10">
        <v>0</v>
      </c>
      <c r="H23" s="10">
        <f>J23</f>
        <v>4</v>
      </c>
      <c r="I23" s="10" t="s">
        <v>45</v>
      </c>
      <c r="J23" s="10">
        <f>4</f>
        <v>4</v>
      </c>
    </row>
    <row r="24" spans="1:10" ht="15">
      <c r="A24" s="11" t="s">
        <v>144</v>
      </c>
      <c r="B24" s="9">
        <v>3027</v>
      </c>
      <c r="C24" s="10">
        <f>D24+H24</f>
        <v>68</v>
      </c>
      <c r="D24" s="10">
        <v>0</v>
      </c>
      <c r="E24" s="10" t="s">
        <v>70</v>
      </c>
      <c r="F24" s="10">
        <v>0</v>
      </c>
      <c r="G24" s="10">
        <v>0</v>
      </c>
      <c r="H24" s="10">
        <f>J24</f>
        <v>68</v>
      </c>
      <c r="I24" s="10" t="s">
        <v>70</v>
      </c>
      <c r="J24" s="10">
        <f>64+4</f>
        <v>68</v>
      </c>
    </row>
    <row r="25" spans="1:10" ht="14.25">
      <c r="A25" s="37" t="s">
        <v>8</v>
      </c>
      <c r="B25" s="49" t="s">
        <v>9</v>
      </c>
      <c r="C25" s="49" t="s">
        <v>107</v>
      </c>
      <c r="D25" s="31" t="s">
        <v>13</v>
      </c>
      <c r="E25" s="31"/>
      <c r="F25" s="31"/>
      <c r="G25" s="31"/>
      <c r="H25" s="31" t="s">
        <v>12</v>
      </c>
      <c r="I25" s="31"/>
      <c r="J25" s="31"/>
    </row>
    <row r="26" spans="1:10" ht="14.25">
      <c r="A26" s="37"/>
      <c r="B26" s="49"/>
      <c r="C26" s="49"/>
      <c r="D26" s="49" t="s">
        <v>27</v>
      </c>
      <c r="E26" s="31" t="s">
        <v>17</v>
      </c>
      <c r="F26" s="31"/>
      <c r="G26" s="31"/>
      <c r="H26" s="49" t="s">
        <v>27</v>
      </c>
      <c r="I26" s="31" t="s">
        <v>17</v>
      </c>
      <c r="J26" s="31"/>
    </row>
    <row r="27" spans="1:10" ht="42.75">
      <c r="A27" s="37"/>
      <c r="B27" s="49"/>
      <c r="C27" s="49"/>
      <c r="D27" s="49"/>
      <c r="E27" s="6" t="s">
        <v>108</v>
      </c>
      <c r="F27" s="6" t="s">
        <v>28</v>
      </c>
      <c r="G27" s="6" t="s">
        <v>29</v>
      </c>
      <c r="H27" s="49"/>
      <c r="I27" s="6" t="s">
        <v>108</v>
      </c>
      <c r="J27" s="6" t="s">
        <v>28</v>
      </c>
    </row>
    <row r="28" spans="1:10" ht="15">
      <c r="A28" s="5" t="s">
        <v>14</v>
      </c>
      <c r="B28" s="20" t="s">
        <v>15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</row>
    <row r="29" spans="1:10" ht="15">
      <c r="A29" s="22" t="s">
        <v>126</v>
      </c>
      <c r="B29" s="23">
        <v>3030</v>
      </c>
      <c r="C29" s="26">
        <f>C30+C31+C32+C33+C34+C35+C36+C37+C38+C39+C40+C41+C42+C43+C44+C45+C46</f>
        <v>288</v>
      </c>
      <c r="D29" s="26">
        <f>D30+D31+D32+D33+D34+D35+D36+D37+D38+D39+D40+D41+D42+D43+D44+D45+D46</f>
        <v>72</v>
      </c>
      <c r="E29" s="26">
        <f>E30</f>
        <v>0</v>
      </c>
      <c r="F29" s="26">
        <f>F30+F31+F32+F33+F34+F35+F36+F37+F38+F39+F40+F41+F42+F43+F44+F45+F46</f>
        <v>42</v>
      </c>
      <c r="G29" s="26">
        <f>G30+G31+G32+G33+G34+G35+G36+G37+G38+G39+G40+G41+G42+G43+G44+G45+G46</f>
        <v>30</v>
      </c>
      <c r="H29" s="26">
        <f>H30+H31+H32+H33+H34+H44+H45+H46</f>
        <v>216</v>
      </c>
      <c r="I29" s="26">
        <f>I30</f>
        <v>0</v>
      </c>
      <c r="J29" s="26">
        <f>J30+J31+J32+J33+J34+J35+J36+J37+J38+J39+J40+J41+J42+J43+J44+J45+J46</f>
        <v>216</v>
      </c>
    </row>
    <row r="30" spans="1:10" ht="15">
      <c r="A30" s="11" t="s">
        <v>110</v>
      </c>
      <c r="B30" s="9">
        <v>3031</v>
      </c>
      <c r="C30" s="10">
        <f>D30+H30</f>
        <v>273</v>
      </c>
      <c r="D30" s="10">
        <f>E30+F30+G30</f>
        <v>70</v>
      </c>
      <c r="E30" s="10">
        <v>0</v>
      </c>
      <c r="F30" s="10">
        <f>30+10</f>
        <v>40</v>
      </c>
      <c r="G30" s="10">
        <f>30</f>
        <v>30</v>
      </c>
      <c r="H30" s="10">
        <f>I30+J30</f>
        <v>203</v>
      </c>
      <c r="I30" s="10">
        <v>0</v>
      </c>
      <c r="J30" s="10">
        <f>93+40+70</f>
        <v>203</v>
      </c>
    </row>
    <row r="31" spans="1:10" ht="15">
      <c r="A31" s="11" t="s">
        <v>111</v>
      </c>
      <c r="B31" s="9">
        <v>3032</v>
      </c>
      <c r="C31" s="10">
        <f>D31+H31</f>
        <v>0</v>
      </c>
      <c r="D31" s="10">
        <f aca="true" t="shared" si="2" ref="D31:D46">F31+G31</f>
        <v>0</v>
      </c>
      <c r="E31" s="10" t="s">
        <v>70</v>
      </c>
      <c r="F31" s="10">
        <v>0</v>
      </c>
      <c r="G31" s="10">
        <v>0</v>
      </c>
      <c r="H31" s="10">
        <f>J31</f>
        <v>0</v>
      </c>
      <c r="I31" s="10" t="s">
        <v>70</v>
      </c>
      <c r="J31" s="10">
        <v>0</v>
      </c>
    </row>
    <row r="32" spans="1:10" ht="15">
      <c r="A32" s="11" t="s">
        <v>112</v>
      </c>
      <c r="B32" s="9">
        <v>3033</v>
      </c>
      <c r="C32" s="27">
        <f>D32+H32</f>
        <v>5</v>
      </c>
      <c r="D32" s="27">
        <f t="shared" si="2"/>
        <v>2</v>
      </c>
      <c r="E32" s="27" t="s">
        <v>70</v>
      </c>
      <c r="F32" s="27">
        <f>2</f>
        <v>2</v>
      </c>
      <c r="G32" s="27">
        <v>0</v>
      </c>
      <c r="H32" s="27">
        <f>J32</f>
        <v>3</v>
      </c>
      <c r="I32" s="27" t="s">
        <v>70</v>
      </c>
      <c r="J32" s="27">
        <f>3</f>
        <v>3</v>
      </c>
    </row>
    <row r="33" spans="1:10" ht="15">
      <c r="A33" s="11" t="s">
        <v>113</v>
      </c>
      <c r="B33" s="9">
        <v>3034</v>
      </c>
      <c r="C33" s="10">
        <f>D33+H33</f>
        <v>0</v>
      </c>
      <c r="D33" s="10">
        <f t="shared" si="2"/>
        <v>0</v>
      </c>
      <c r="E33" s="10" t="s">
        <v>70</v>
      </c>
      <c r="F33" s="10">
        <v>0</v>
      </c>
      <c r="G33" s="10">
        <v>0</v>
      </c>
      <c r="H33" s="10">
        <f>J33</f>
        <v>0</v>
      </c>
      <c r="I33" s="10" t="s">
        <v>70</v>
      </c>
      <c r="J33" s="10">
        <v>0</v>
      </c>
    </row>
    <row r="34" spans="1:10" ht="15">
      <c r="A34" s="11" t="s">
        <v>114</v>
      </c>
      <c r="B34" s="9">
        <v>3035</v>
      </c>
      <c r="C34" s="10">
        <f>D34+H34</f>
        <v>0</v>
      </c>
      <c r="D34" s="10">
        <f t="shared" si="2"/>
        <v>0</v>
      </c>
      <c r="E34" s="10" t="s">
        <v>70</v>
      </c>
      <c r="F34" s="10">
        <v>0</v>
      </c>
      <c r="G34" s="10">
        <v>0</v>
      </c>
      <c r="H34" s="10">
        <f>J34</f>
        <v>0</v>
      </c>
      <c r="I34" s="10" t="s">
        <v>70</v>
      </c>
      <c r="J34" s="10">
        <v>0</v>
      </c>
    </row>
    <row r="35" spans="1:10" ht="15">
      <c r="A35" s="11" t="s">
        <v>115</v>
      </c>
      <c r="B35" s="9">
        <v>3036</v>
      </c>
      <c r="C35" s="27">
        <f aca="true" t="shared" si="3" ref="C35:C43">D35</f>
        <v>0</v>
      </c>
      <c r="D35" s="27">
        <f t="shared" si="2"/>
        <v>0</v>
      </c>
      <c r="E35" s="27" t="s">
        <v>70</v>
      </c>
      <c r="F35" s="27">
        <v>0</v>
      </c>
      <c r="G35" s="27">
        <v>0</v>
      </c>
      <c r="H35" s="27" t="s">
        <v>45</v>
      </c>
      <c r="I35" s="27" t="s">
        <v>70</v>
      </c>
      <c r="J35" s="27">
        <v>0</v>
      </c>
    </row>
    <row r="36" spans="1:10" ht="15">
      <c r="A36" s="11" t="s">
        <v>116</v>
      </c>
      <c r="B36" s="9">
        <v>3037</v>
      </c>
      <c r="C36" s="27">
        <f t="shared" si="3"/>
        <v>0</v>
      </c>
      <c r="D36" s="27">
        <f t="shared" si="2"/>
        <v>0</v>
      </c>
      <c r="E36" s="27" t="s">
        <v>70</v>
      </c>
      <c r="F36" s="27">
        <v>0</v>
      </c>
      <c r="G36" s="27">
        <v>0</v>
      </c>
      <c r="H36" s="27" t="s">
        <v>45</v>
      </c>
      <c r="I36" s="27" t="s">
        <v>70</v>
      </c>
      <c r="J36" s="27">
        <v>0</v>
      </c>
    </row>
    <row r="37" spans="1:10" ht="15">
      <c r="A37" s="11" t="s">
        <v>117</v>
      </c>
      <c r="B37" s="9">
        <v>3038</v>
      </c>
      <c r="C37" s="27">
        <f t="shared" si="3"/>
        <v>0</v>
      </c>
      <c r="D37" s="27">
        <f t="shared" si="2"/>
        <v>0</v>
      </c>
      <c r="E37" s="27" t="s">
        <v>70</v>
      </c>
      <c r="F37" s="27">
        <v>0</v>
      </c>
      <c r="G37" s="27">
        <v>0</v>
      </c>
      <c r="H37" s="27" t="s">
        <v>45</v>
      </c>
      <c r="I37" s="27" t="s">
        <v>70</v>
      </c>
      <c r="J37" s="27">
        <v>0</v>
      </c>
    </row>
    <row r="38" spans="1:10" ht="15">
      <c r="A38" s="11" t="s">
        <v>118</v>
      </c>
      <c r="B38" s="9">
        <v>3039</v>
      </c>
      <c r="C38" s="27">
        <f t="shared" si="3"/>
        <v>0</v>
      </c>
      <c r="D38" s="27">
        <f t="shared" si="2"/>
        <v>0</v>
      </c>
      <c r="E38" s="27" t="s">
        <v>70</v>
      </c>
      <c r="F38" s="27">
        <v>0</v>
      </c>
      <c r="G38" s="27">
        <v>0</v>
      </c>
      <c r="H38" s="27" t="s">
        <v>45</v>
      </c>
      <c r="I38" s="27" t="s">
        <v>70</v>
      </c>
      <c r="J38" s="27">
        <v>0</v>
      </c>
    </row>
    <row r="39" spans="1:10" ht="15">
      <c r="A39" s="11" t="s">
        <v>119</v>
      </c>
      <c r="B39" s="9">
        <v>3040</v>
      </c>
      <c r="C39" s="27">
        <f t="shared" si="3"/>
        <v>0</v>
      </c>
      <c r="D39" s="27">
        <f t="shared" si="2"/>
        <v>0</v>
      </c>
      <c r="E39" s="27" t="s">
        <v>70</v>
      </c>
      <c r="F39" s="27">
        <v>0</v>
      </c>
      <c r="G39" s="27">
        <v>0</v>
      </c>
      <c r="H39" s="27" t="s">
        <v>45</v>
      </c>
      <c r="I39" s="27" t="s">
        <v>70</v>
      </c>
      <c r="J39" s="27">
        <v>0</v>
      </c>
    </row>
    <row r="40" spans="1:10" ht="15">
      <c r="A40" s="11" t="s">
        <v>120</v>
      </c>
      <c r="B40" s="9">
        <v>3041</v>
      </c>
      <c r="C40" s="27">
        <f t="shared" si="3"/>
        <v>0</v>
      </c>
      <c r="D40" s="27">
        <f t="shared" si="2"/>
        <v>0</v>
      </c>
      <c r="E40" s="27" t="s">
        <v>70</v>
      </c>
      <c r="F40" s="27">
        <v>0</v>
      </c>
      <c r="G40" s="27">
        <v>0</v>
      </c>
      <c r="H40" s="27" t="s">
        <v>45</v>
      </c>
      <c r="I40" s="27" t="s">
        <v>70</v>
      </c>
      <c r="J40" s="27">
        <v>0</v>
      </c>
    </row>
    <row r="41" spans="1:10" ht="15">
      <c r="A41" s="11" t="s">
        <v>121</v>
      </c>
      <c r="B41" s="9">
        <v>3042</v>
      </c>
      <c r="C41" s="27">
        <f t="shared" si="3"/>
        <v>0</v>
      </c>
      <c r="D41" s="27">
        <f t="shared" si="2"/>
        <v>0</v>
      </c>
      <c r="E41" s="27" t="s">
        <v>70</v>
      </c>
      <c r="F41" s="27">
        <v>0</v>
      </c>
      <c r="G41" s="27">
        <v>0</v>
      </c>
      <c r="H41" s="27" t="s">
        <v>45</v>
      </c>
      <c r="I41" s="27" t="s">
        <v>70</v>
      </c>
      <c r="J41" s="27">
        <v>0</v>
      </c>
    </row>
    <row r="42" spans="1:10" ht="15">
      <c r="A42" s="11" t="s">
        <v>122</v>
      </c>
      <c r="B42" s="9">
        <v>3043</v>
      </c>
      <c r="C42" s="27">
        <f t="shared" si="3"/>
        <v>0</v>
      </c>
      <c r="D42" s="27">
        <f t="shared" si="2"/>
        <v>0</v>
      </c>
      <c r="E42" s="27" t="s">
        <v>70</v>
      </c>
      <c r="F42" s="27">
        <v>0</v>
      </c>
      <c r="G42" s="27">
        <v>0</v>
      </c>
      <c r="H42" s="27" t="s">
        <v>45</v>
      </c>
      <c r="I42" s="27" t="s">
        <v>70</v>
      </c>
      <c r="J42" s="27">
        <v>0</v>
      </c>
    </row>
    <row r="43" spans="1:10" ht="15">
      <c r="A43" s="11" t="s">
        <v>123</v>
      </c>
      <c r="B43" s="9">
        <v>3044</v>
      </c>
      <c r="C43" s="27">
        <f t="shared" si="3"/>
        <v>0</v>
      </c>
      <c r="D43" s="27">
        <f t="shared" si="2"/>
        <v>0</v>
      </c>
      <c r="E43" s="27" t="s">
        <v>70</v>
      </c>
      <c r="F43" s="27">
        <v>0</v>
      </c>
      <c r="G43" s="27">
        <v>0</v>
      </c>
      <c r="H43" s="27" t="s">
        <v>45</v>
      </c>
      <c r="I43" s="27" t="s">
        <v>70</v>
      </c>
      <c r="J43" s="27">
        <v>0</v>
      </c>
    </row>
    <row r="44" spans="1:10" ht="15">
      <c r="A44" s="11" t="s">
        <v>124</v>
      </c>
      <c r="B44" s="9">
        <v>3045</v>
      </c>
      <c r="C44" s="10">
        <f>D44+H44</f>
        <v>0</v>
      </c>
      <c r="D44" s="10">
        <f t="shared" si="2"/>
        <v>0</v>
      </c>
      <c r="E44" s="10" t="s">
        <v>45</v>
      </c>
      <c r="F44" s="10">
        <v>0</v>
      </c>
      <c r="G44" s="10">
        <v>0</v>
      </c>
      <c r="H44" s="10">
        <f>J44</f>
        <v>0</v>
      </c>
      <c r="I44" s="10" t="s">
        <v>45</v>
      </c>
      <c r="J44" s="10">
        <v>0</v>
      </c>
    </row>
    <row r="45" spans="1:10" ht="15">
      <c r="A45" s="11" t="s">
        <v>125</v>
      </c>
      <c r="B45" s="9">
        <v>3046</v>
      </c>
      <c r="C45" s="10">
        <f>D45+H45</f>
        <v>0</v>
      </c>
      <c r="D45" s="10">
        <f t="shared" si="2"/>
        <v>0</v>
      </c>
      <c r="E45" s="10" t="s">
        <v>45</v>
      </c>
      <c r="F45" s="10">
        <v>0</v>
      </c>
      <c r="G45" s="10">
        <v>0</v>
      </c>
      <c r="H45" s="10">
        <f>J45</f>
        <v>0</v>
      </c>
      <c r="I45" s="10" t="s">
        <v>45</v>
      </c>
      <c r="J45" s="10">
        <v>0</v>
      </c>
    </row>
    <row r="46" spans="1:10" ht="15">
      <c r="A46" s="11" t="s">
        <v>130</v>
      </c>
      <c r="B46" s="9">
        <v>3047</v>
      </c>
      <c r="C46" s="10">
        <f>D46+H46</f>
        <v>10</v>
      </c>
      <c r="D46" s="10">
        <f t="shared" si="2"/>
        <v>0</v>
      </c>
      <c r="E46" s="10" t="s">
        <v>70</v>
      </c>
      <c r="F46" s="10">
        <v>0</v>
      </c>
      <c r="G46" s="10">
        <v>0</v>
      </c>
      <c r="H46" s="10">
        <f>J46</f>
        <v>10</v>
      </c>
      <c r="I46" s="10" t="s">
        <v>70</v>
      </c>
      <c r="J46" s="10">
        <f>10</f>
        <v>10</v>
      </c>
    </row>
    <row r="47" ht="13.5" customHeight="1">
      <c r="A47" s="19"/>
    </row>
    <row r="48" spans="1:10" ht="15.75">
      <c r="A48" s="24" t="s">
        <v>154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.75">
      <c r="A49" s="47" t="s">
        <v>72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28.5" customHeight="1">
      <c r="A50" s="37" t="s">
        <v>8</v>
      </c>
      <c r="B50" s="49" t="s">
        <v>9</v>
      </c>
      <c r="C50" s="49" t="s">
        <v>107</v>
      </c>
      <c r="D50" s="31" t="s">
        <v>13</v>
      </c>
      <c r="E50" s="31"/>
      <c r="F50" s="31"/>
      <c r="G50" s="31"/>
      <c r="H50" s="31" t="s">
        <v>12</v>
      </c>
      <c r="I50" s="31"/>
      <c r="J50" s="31"/>
    </row>
    <row r="51" spans="1:10" ht="14.25">
      <c r="A51" s="37"/>
      <c r="B51" s="49"/>
      <c r="C51" s="49"/>
      <c r="D51" s="49" t="s">
        <v>27</v>
      </c>
      <c r="E51" s="31" t="s">
        <v>17</v>
      </c>
      <c r="F51" s="31"/>
      <c r="G51" s="31"/>
      <c r="H51" s="49" t="s">
        <v>27</v>
      </c>
      <c r="I51" s="31" t="s">
        <v>17</v>
      </c>
      <c r="J51" s="31"/>
    </row>
    <row r="52" spans="1:10" ht="42.75">
      <c r="A52" s="37"/>
      <c r="B52" s="49"/>
      <c r="C52" s="49"/>
      <c r="D52" s="49"/>
      <c r="E52" s="6" t="s">
        <v>108</v>
      </c>
      <c r="F52" s="6" t="s">
        <v>28</v>
      </c>
      <c r="G52" s="6" t="s">
        <v>29</v>
      </c>
      <c r="H52" s="49"/>
      <c r="I52" s="6" t="s">
        <v>108</v>
      </c>
      <c r="J52" s="6" t="s">
        <v>28</v>
      </c>
    </row>
    <row r="53" spans="1:10" ht="15">
      <c r="A53" s="5" t="s">
        <v>14</v>
      </c>
      <c r="B53" s="20" t="s">
        <v>15</v>
      </c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5">
        <v>6</v>
      </c>
      <c r="I53" s="5">
        <v>7</v>
      </c>
      <c r="J53" s="5">
        <v>8</v>
      </c>
    </row>
    <row r="54" spans="1:10" ht="16.5" customHeight="1">
      <c r="A54" s="50" t="s">
        <v>145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30">
      <c r="A55" s="11" t="s">
        <v>146</v>
      </c>
      <c r="B55" s="9">
        <v>2210</v>
      </c>
      <c r="C55" s="10">
        <f>C57+C58+C59+C60+C61+C62+C63</f>
        <v>62</v>
      </c>
      <c r="D55" s="10">
        <f>D57+D58+D59+D60+D61+D62+D63</f>
        <v>20</v>
      </c>
      <c r="E55" s="10" t="s">
        <v>70</v>
      </c>
      <c r="F55" s="10">
        <f>F57+F58+F59+F60+F61+F62</f>
        <v>9</v>
      </c>
      <c r="G55" s="10">
        <f>G57+G58+G59+G60+G63+G61</f>
        <v>11</v>
      </c>
      <c r="H55" s="10">
        <f>H57+H58+H59+H60+H61+H62+H63</f>
        <v>42</v>
      </c>
      <c r="I55" s="10" t="s">
        <v>70</v>
      </c>
      <c r="J55" s="10">
        <f>J57+J58+J59+J60+J61+J62+J63</f>
        <v>42</v>
      </c>
    </row>
    <row r="56" spans="1:10" ht="15">
      <c r="A56" s="11" t="s">
        <v>17</v>
      </c>
      <c r="B56" s="9"/>
      <c r="C56" s="10"/>
      <c r="D56" s="10"/>
      <c r="E56" s="10"/>
      <c r="F56" s="10"/>
      <c r="G56" s="10"/>
      <c r="H56" s="10"/>
      <c r="I56" s="10"/>
      <c r="J56" s="10"/>
    </row>
    <row r="57" spans="1:10" ht="17.25" customHeight="1">
      <c r="A57" s="11" t="s">
        <v>147</v>
      </c>
      <c r="B57" s="9">
        <v>2211</v>
      </c>
      <c r="C57" s="10">
        <f aca="true" t="shared" si="4" ref="C57:C63">D57+H57</f>
        <v>48</v>
      </c>
      <c r="D57" s="10">
        <f>F57+G57</f>
        <v>11</v>
      </c>
      <c r="E57" s="10" t="s">
        <v>70</v>
      </c>
      <c r="F57" s="10">
        <f>2+3</f>
        <v>5</v>
      </c>
      <c r="G57" s="10">
        <f>3+3</f>
        <v>6</v>
      </c>
      <c r="H57" s="10">
        <f aca="true" t="shared" si="5" ref="H57:H63">J57</f>
        <v>37</v>
      </c>
      <c r="I57" s="10" t="s">
        <v>70</v>
      </c>
      <c r="J57" s="10">
        <f>20+6+11</f>
        <v>37</v>
      </c>
    </row>
    <row r="58" spans="1:10" ht="15">
      <c r="A58" s="11" t="s">
        <v>148</v>
      </c>
      <c r="B58" s="9">
        <v>2212</v>
      </c>
      <c r="C58" s="10">
        <f t="shared" si="4"/>
        <v>14</v>
      </c>
      <c r="D58" s="10">
        <f>F58+G58</f>
        <v>9</v>
      </c>
      <c r="E58" s="10" t="s">
        <v>70</v>
      </c>
      <c r="F58" s="10">
        <f>1+3</f>
        <v>4</v>
      </c>
      <c r="G58" s="10">
        <f>2+3</f>
        <v>5</v>
      </c>
      <c r="H58" s="10">
        <f t="shared" si="5"/>
        <v>5</v>
      </c>
      <c r="I58" s="10" t="s">
        <v>70</v>
      </c>
      <c r="J58" s="10">
        <f>5</f>
        <v>5</v>
      </c>
    </row>
    <row r="59" spans="1:10" ht="15">
      <c r="A59" s="11" t="s">
        <v>149</v>
      </c>
      <c r="B59" s="9">
        <v>2213</v>
      </c>
      <c r="C59" s="10">
        <f t="shared" si="4"/>
        <v>0</v>
      </c>
      <c r="D59" s="10">
        <f>F59+G59</f>
        <v>0</v>
      </c>
      <c r="E59" s="10" t="s">
        <v>70</v>
      </c>
      <c r="F59" s="10">
        <v>0</v>
      </c>
      <c r="G59" s="10">
        <v>0</v>
      </c>
      <c r="H59" s="10">
        <f t="shared" si="5"/>
        <v>0</v>
      </c>
      <c r="I59" s="10" t="s">
        <v>70</v>
      </c>
      <c r="J59" s="10">
        <v>0</v>
      </c>
    </row>
    <row r="60" spans="1:10" ht="15">
      <c r="A60" s="11" t="s">
        <v>150</v>
      </c>
      <c r="B60" s="9">
        <v>2214</v>
      </c>
      <c r="C60" s="10">
        <f t="shared" si="4"/>
        <v>0</v>
      </c>
      <c r="D60" s="10">
        <f>F60+G60</f>
        <v>0</v>
      </c>
      <c r="E60" s="10" t="s">
        <v>70</v>
      </c>
      <c r="F60" s="10">
        <v>0</v>
      </c>
      <c r="G60" s="10">
        <v>0</v>
      </c>
      <c r="H60" s="10">
        <f t="shared" si="5"/>
        <v>0</v>
      </c>
      <c r="I60" s="10" t="s">
        <v>70</v>
      </c>
      <c r="J60" s="10">
        <v>0</v>
      </c>
    </row>
    <row r="61" spans="1:10" ht="15">
      <c r="A61" s="11" t="s">
        <v>151</v>
      </c>
      <c r="B61" s="9">
        <v>2215</v>
      </c>
      <c r="C61" s="10">
        <f t="shared" si="4"/>
        <v>0</v>
      </c>
      <c r="D61" s="10">
        <f>F61+G61</f>
        <v>0</v>
      </c>
      <c r="E61" s="10" t="s">
        <v>70</v>
      </c>
      <c r="F61" s="10">
        <v>0</v>
      </c>
      <c r="G61" s="10">
        <v>0</v>
      </c>
      <c r="H61" s="10">
        <f t="shared" si="5"/>
        <v>0</v>
      </c>
      <c r="I61" s="10" t="s">
        <v>70</v>
      </c>
      <c r="J61" s="10">
        <v>0</v>
      </c>
    </row>
    <row r="62" spans="1:10" ht="30">
      <c r="A62" s="11" t="s">
        <v>152</v>
      </c>
      <c r="B62" s="9">
        <v>2216</v>
      </c>
      <c r="C62" s="10">
        <f t="shared" si="4"/>
        <v>0</v>
      </c>
      <c r="D62" s="10">
        <f>F62</f>
        <v>0</v>
      </c>
      <c r="E62" s="10" t="s">
        <v>70</v>
      </c>
      <c r="F62" s="10">
        <v>0</v>
      </c>
      <c r="G62" s="10" t="s">
        <v>70</v>
      </c>
      <c r="H62" s="10">
        <f t="shared" si="5"/>
        <v>0</v>
      </c>
      <c r="I62" s="10" t="s">
        <v>70</v>
      </c>
      <c r="J62" s="10">
        <v>0</v>
      </c>
    </row>
    <row r="63" spans="1:10" ht="27.75" customHeight="1">
      <c r="A63" s="11" t="s">
        <v>153</v>
      </c>
      <c r="B63" s="9">
        <v>2217</v>
      </c>
      <c r="C63" s="10">
        <f t="shared" si="4"/>
        <v>0</v>
      </c>
      <c r="D63" s="10">
        <f>G63</f>
        <v>0</v>
      </c>
      <c r="E63" s="10" t="s">
        <v>70</v>
      </c>
      <c r="F63" s="10" t="s">
        <v>70</v>
      </c>
      <c r="G63" s="10">
        <v>0</v>
      </c>
      <c r="H63" s="10">
        <f t="shared" si="5"/>
        <v>0</v>
      </c>
      <c r="I63" s="10" t="s">
        <v>70</v>
      </c>
      <c r="J63" s="10">
        <v>0</v>
      </c>
    </row>
  </sheetData>
  <sheetProtection/>
  <mergeCells count="31">
    <mergeCell ref="H26:H27"/>
    <mergeCell ref="D51:D52"/>
    <mergeCell ref="A54:J54"/>
    <mergeCell ref="A49:J49"/>
    <mergeCell ref="A25:A27"/>
    <mergeCell ref="B25:B27"/>
    <mergeCell ref="C25:C27"/>
    <mergeCell ref="C50:C52"/>
    <mergeCell ref="I51:J51"/>
    <mergeCell ref="A50:A52"/>
    <mergeCell ref="H51:H52"/>
    <mergeCell ref="E4:G4"/>
    <mergeCell ref="H50:J50"/>
    <mergeCell ref="A3:A5"/>
    <mergeCell ref="I26:J26"/>
    <mergeCell ref="B3:B5"/>
    <mergeCell ref="H25:J25"/>
    <mergeCell ref="I4:J4"/>
    <mergeCell ref="D50:G50"/>
    <mergeCell ref="B50:B52"/>
    <mergeCell ref="D26:D27"/>
    <mergeCell ref="E51:G51"/>
    <mergeCell ref="E26:G26"/>
    <mergeCell ref="A1:J1"/>
    <mergeCell ref="A2:J2"/>
    <mergeCell ref="H3:J3"/>
    <mergeCell ref="H4:H5"/>
    <mergeCell ref="D25:G25"/>
    <mergeCell ref="D4:D5"/>
    <mergeCell ref="C3:C5"/>
    <mergeCell ref="D3:G3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Андреевич</cp:lastModifiedBy>
  <cp:lastPrinted>2019-04-12T12:00:05Z</cp:lastPrinted>
  <dcterms:created xsi:type="dcterms:W3CDTF">2018-01-16T18:32:27Z</dcterms:created>
  <dcterms:modified xsi:type="dcterms:W3CDTF">2019-07-12T11:09:15Z</dcterms:modified>
  <cp:category/>
  <cp:version/>
  <cp:contentType/>
  <cp:contentStatus/>
</cp:coreProperties>
</file>